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Website\Graduate Program\"/>
    </mc:Choice>
  </mc:AlternateContent>
  <workbookProtection workbookPassword="F192" lockStructure="1"/>
  <bookViews>
    <workbookView xWindow="0" yWindow="0" windowWidth="21756" windowHeight="8568"/>
  </bookViews>
  <sheets>
    <sheet name="EE" sheetId="1" r:id="rId1"/>
    <sheet name="CpE" sheetId="2" r:id="rId2"/>
  </sheets>
  <definedNames>
    <definedName name="CourseList" localSheetId="1">CpE!$B$7:$E$30</definedName>
    <definedName name="CourseList">EE!$B$12:$E$35</definedName>
    <definedName name="EvaluationRulesCpE">CpE!$G$1:$L$41</definedName>
    <definedName name="EvaluationRulesEE">EE!$G$8:$R$60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2" l="1"/>
  <c r="J16" i="2" s="1"/>
  <c r="K16" i="2" s="1"/>
  <c r="M20" i="2"/>
  <c r="M26" i="2" s="1"/>
  <c r="M22" i="2"/>
  <c r="M24" i="2"/>
  <c r="M16" i="2"/>
  <c r="J31" i="2" s="1"/>
  <c r="K31" i="2" s="1"/>
  <c r="J22" i="2"/>
  <c r="K22" i="2" s="1"/>
  <c r="L13" i="1"/>
  <c r="J43" i="1" s="1"/>
  <c r="L17" i="1"/>
  <c r="L44" i="1"/>
  <c r="J16" i="1" s="1"/>
  <c r="L21" i="1"/>
  <c r="J15" i="1"/>
  <c r="L29" i="1"/>
  <c r="J38" i="1" s="1"/>
  <c r="J25" i="1"/>
  <c r="J35" i="1"/>
  <c r="L33" i="1"/>
  <c r="J36" i="1" s="1"/>
  <c r="J54" i="1"/>
  <c r="J45" i="1"/>
  <c r="L25" i="1"/>
  <c r="M34" i="2"/>
  <c r="J12" i="2" s="1"/>
  <c r="E31" i="2"/>
  <c r="M30" i="2"/>
  <c r="J11" i="2" s="1"/>
  <c r="H52" i="1"/>
  <c r="I43" i="1"/>
  <c r="H43" i="1"/>
  <c r="L41" i="1"/>
  <c r="J47" i="1" s="1"/>
  <c r="J56" i="1"/>
  <c r="L39" i="1"/>
  <c r="J28" i="1" s="1"/>
  <c r="L37" i="1"/>
  <c r="J18" i="1"/>
  <c r="E36" i="1"/>
  <c r="J13" i="2"/>
  <c r="K13" i="2" s="1"/>
  <c r="J21" i="2"/>
  <c r="J27" i="2" l="1"/>
  <c r="K27" i="2" s="1"/>
  <c r="J9" i="2"/>
  <c r="K9" i="2" s="1"/>
  <c r="J18" i="2"/>
  <c r="K18" i="2" s="1"/>
  <c r="M12" i="2"/>
  <c r="J42" i="1"/>
  <c r="J20" i="2"/>
  <c r="J24" i="1"/>
  <c r="J23" i="1"/>
  <c r="J22" i="1" s="1"/>
  <c r="J52" i="1"/>
  <c r="J51" i="1" s="1"/>
  <c r="J27" i="1"/>
  <c r="J30" i="2"/>
  <c r="J55" i="1"/>
  <c r="J33" i="1"/>
  <c r="J32" i="1" s="1"/>
  <c r="J13" i="1"/>
  <c r="J12" i="1" s="1"/>
  <c r="J29" i="2"/>
  <c r="J25" i="2"/>
  <c r="K25" i="2" s="1"/>
  <c r="J46" i="1"/>
  <c r="J14" i="1"/>
  <c r="J53" i="1"/>
  <c r="J37" i="1"/>
  <c r="J17" i="1"/>
  <c r="J34" i="1"/>
  <c r="J26" i="1"/>
  <c r="J44" i="1"/>
  <c r="J7" i="2"/>
  <c r="K7" i="2" s="1"/>
  <c r="J8" i="2" l="1"/>
  <c r="J10" i="2" s="1"/>
  <c r="J26" i="2"/>
  <c r="J28" i="2" s="1"/>
  <c r="J17" i="2"/>
  <c r="J19" i="2"/>
</calcChain>
</file>

<file path=xl/sharedStrings.xml><?xml version="1.0" encoding="utf-8"?>
<sst xmlns="http://schemas.openxmlformats.org/spreadsheetml/2006/main" count="252" uniqueCount="100">
  <si>
    <t>Name:</t>
  </si>
  <si>
    <t>Dept</t>
  </si>
  <si>
    <t>Course</t>
  </si>
  <si>
    <t>Course Title</t>
  </si>
  <si>
    <t>Credits</t>
  </si>
  <si>
    <t>Grade</t>
  </si>
  <si>
    <t>EE MS Plan A [Thesis Option]</t>
  </si>
  <si>
    <t>Audit Rules</t>
  </si>
  <si>
    <t>EE</t>
  </si>
  <si>
    <t>AB</t>
  </si>
  <si>
    <t>A minimum of 30 approved credits is required</t>
  </si>
  <si>
    <t>Coursework Credits: EE5000-6000</t>
  </si>
  <si>
    <t>20 credit minimum of course work</t>
  </si>
  <si>
    <t>» 12 credit minimum EE5000-6000 series</t>
  </si>
  <si>
    <t>&gt;= 5000</t>
  </si>
  <si>
    <t>&lt;&gt; 5990</t>
  </si>
  <si>
    <t>&lt;&gt; 5991</t>
  </si>
  <si>
    <t>&lt;&gt; 6990</t>
  </si>
  <si>
    <t>» 9 credit maximum 4000 series</t>
  </si>
  <si>
    <t>» 3 credit minimum 4000+ courses outside the department</t>
  </si>
  <si>
    <t>Credits: EE4000</t>
  </si>
  <si>
    <t>» 3 credit maximum EE 5805 (directed study)</t>
  </si>
  <si>
    <t>6 to 10 Research credits EE 5990</t>
  </si>
  <si>
    <t>&gt;= 4000</t>
  </si>
  <si>
    <t>&lt; 5000</t>
  </si>
  <si>
    <t>Credits: 4000 level</t>
  </si>
  <si>
    <t>EE MS Plan B [Report Option]</t>
  </si>
  <si>
    <t>24 credit minimum of course work</t>
  </si>
  <si>
    <t>4000 or higher level courses outside the department</t>
  </si>
  <si>
    <t>» 12 credit maximum 4000 series</t>
  </si>
  <si>
    <t>&lt;&gt;EE</t>
  </si>
  <si>
    <t>2 to 6 Research credits EE 5991</t>
  </si>
  <si>
    <t>Directed Study Credits (EE5805)</t>
  </si>
  <si>
    <t>EE MS Plan D [Coursework Option]</t>
  </si>
  <si>
    <t>Seminar Credits (EE5970)</t>
  </si>
  <si>
    <t>30 credit minimum of course work</t>
  </si>
  <si>
    <t>» Seminar not required, but up to 2 credits allowed</t>
  </si>
  <si>
    <t>Research Credits</t>
  </si>
  <si>
    <t>EE PhD [No Prior Master's Degree]</t>
  </si>
  <si>
    <t>A minimum of 60 approved credits is required</t>
  </si>
  <si>
    <t>» 21 credit minimum EE5000-6000 series</t>
  </si>
  <si>
    <t>» 6 credit minimum 4000+ courses outside the department</t>
  </si>
  <si>
    <t>Research Credits (EE6990)</t>
  </si>
  <si>
    <t>EE PhD [Prior Master's Degree]</t>
  </si>
  <si>
    <t>» 9 credit minimum EE5000-6000 series</t>
  </si>
  <si>
    <t>CpE MS Plan A [Thesis Option]</t>
  </si>
  <si>
    <t>Coursework Credits: 3000-4000</t>
  </si>
  <si>
    <t>&gt;=3000</t>
  </si>
  <si>
    <t>Minimum 30 Approved Credits</t>
  </si>
  <si>
    <t>Minimum 10 EE4000+ Coursework Credits</t>
  </si>
  <si>
    <t>Coursework Credits: 5000-6000</t>
  </si>
  <si>
    <t>Minimum 6 CS4000+ Coursework Credits</t>
  </si>
  <si>
    <t>Maximum of 3 Directed Study Credits</t>
  </si>
  <si>
    <t>&gt;=5000</t>
  </si>
  <si>
    <t>CpE MS Plan B [Report Option]</t>
  </si>
  <si>
    <t>Directed Study Credits</t>
  </si>
  <si>
    <t>CpE MS Plan D [Coursework Option]</t>
  </si>
  <si>
    <t>0 Research Credits</t>
  </si>
  <si>
    <t>Coursework Credits: EE4000+</t>
  </si>
  <si>
    <t>&gt;=4000</t>
  </si>
  <si>
    <t>CpE PhD</t>
  </si>
  <si>
    <t>Coursework Credits: CS4000+</t>
  </si>
  <si>
    <t>{Awaiting Updated Criteria}</t>
  </si>
  <si>
    <t>CS</t>
  </si>
  <si>
    <t>Total Credits:</t>
  </si>
  <si>
    <r>
      <rPr>
        <b/>
        <sz val="10"/>
        <color rgb="FF000000"/>
        <rFont val="Arial"/>
        <family val="2"/>
      </rPr>
      <t>NOTES:</t>
    </r>
    <r>
      <rPr>
        <sz val="10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Enter any notes that might reflect your audit results.</t>
    </r>
  </si>
  <si>
    <t>Date:</t>
  </si>
  <si>
    <t>A</t>
  </si>
  <si>
    <t>&lt;&gt;BL</t>
  </si>
  <si>
    <t>&lt;&gt;HU</t>
  </si>
  <si>
    <t>&lt;&gt;ED</t>
  </si>
  <si>
    <t>&lt;&gt;CH</t>
  </si>
  <si>
    <t>&lt;&gt;MGT</t>
  </si>
  <si>
    <t>&lt;&gt;MIS</t>
  </si>
  <si>
    <t>&lt;&gt;MKT</t>
  </si>
  <si>
    <t>&lt;&gt;PSY</t>
  </si>
  <si>
    <t>&lt;&gt;SS</t>
  </si>
  <si>
    <t>&lt;&gt;FA</t>
  </si>
  <si>
    <t>John Doe</t>
  </si>
  <si>
    <t>ME</t>
  </si>
  <si>
    <t>B</t>
  </si>
  <si>
    <t>SAMPLE COURSE</t>
  </si>
  <si>
    <t>ET</t>
  </si>
  <si>
    <t>&lt;&gt;</t>
  </si>
  <si>
    <t>To be used as a tool to determine if courses meet departmental requirements for the desired plan.</t>
  </si>
  <si>
    <t>SSE</t>
  </si>
  <si>
    <t>&lt;---Use 'ET' for EET department.</t>
  </si>
  <si>
    <r>
      <rPr>
        <b/>
        <sz val="10"/>
        <color rgb="FF000000"/>
        <rFont val="Arial"/>
        <family val="2"/>
      </rPr>
      <t>Instructions:</t>
    </r>
    <r>
      <rPr>
        <sz val="10"/>
        <color rgb="FF000000"/>
        <rFont val="Arial"/>
        <family val="2"/>
      </rPr>
      <t xml:space="preserve"> Fill out the block, below with your department, the course number, course title, credits, and the *grade you received.  Then find your chosen plan to the right.  If </t>
    </r>
    <r>
      <rPr>
        <b/>
        <sz val="10"/>
        <color rgb="FF000000"/>
        <rFont val="Arial"/>
        <family val="2"/>
      </rPr>
      <t>any</t>
    </r>
    <r>
      <rPr>
        <sz val="10"/>
        <color rgb="FF000000"/>
        <rFont val="Arial"/>
        <family val="2"/>
      </rPr>
      <t xml:space="preserve"> cell within your chosen Plan is </t>
    </r>
    <r>
      <rPr>
        <b/>
        <sz val="10"/>
        <color rgb="FFFF0000"/>
        <rFont val="Arial"/>
        <family val="2"/>
      </rPr>
      <t>RED</t>
    </r>
    <r>
      <rPr>
        <sz val="10"/>
        <color rgb="FF000000"/>
        <rFont val="Arial"/>
        <family val="2"/>
      </rPr>
      <t xml:space="preserve">, you are deficient in that requirement. 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FFFF00"/>
        <rFont val="Arial"/>
        <family val="2"/>
      </rPr>
      <t>Yellow</t>
    </r>
    <r>
      <rPr>
        <sz val="10"/>
        <color rgb="FF000000"/>
        <rFont val="Arial"/>
        <family val="2"/>
      </rPr>
      <t xml:space="preserve"> is advisory, such as if you enter 4 credits of EE5805, only 3 are being counted. </t>
    </r>
    <r>
      <rPr>
        <sz val="10"/>
        <rFont val="Arial"/>
        <family val="2"/>
      </rPr>
      <t>If you enter in a department and notice those credits aren't being 'added' in your chosen plan, then those credits will NOT be counted towards your degree.</t>
    </r>
    <r>
      <rPr>
        <i/>
        <sz val="10"/>
        <rFont val="Arial"/>
        <family val="2"/>
      </rPr>
      <t xml:space="preserve"> Please mark projected credits with an asterisk (*).</t>
    </r>
    <r>
      <rPr>
        <i/>
        <sz val="10"/>
        <color rgb="FF000000"/>
        <rFont val="Arial"/>
        <family val="2"/>
      </rPr>
      <t xml:space="preserve">
</t>
    </r>
    <r>
      <rPr>
        <i/>
        <sz val="10"/>
        <color rgb="FFFF0000"/>
        <rFont val="Arial"/>
        <family val="2"/>
      </rPr>
      <t>*Grades of BC or  better are approved for EE courses; C or better for out of department courses. Only 6 credits of BC/C grade will be approved. All coursework credits must receive a grade of A/AB/B/BC/C; pass/fail grades will not count.</t>
    </r>
  </si>
  <si>
    <r>
      <rPr>
        <b/>
        <sz val="10"/>
        <color rgb="FF000000"/>
        <rFont val="Arial"/>
        <family val="2"/>
      </rPr>
      <t>To be used as a tool to determine if courses meet requirements for the desired plan.</t>
    </r>
    <r>
      <rPr>
        <sz val="10"/>
        <color rgb="FF000000"/>
        <rFont val="Arial"/>
        <family val="2"/>
      </rPr>
      <t xml:space="preserve">  
</t>
    </r>
    <r>
      <rPr>
        <b/>
        <sz val="10"/>
        <color rgb="FF000000"/>
        <rFont val="Arial"/>
        <family val="2"/>
      </rPr>
      <t>Instructions:</t>
    </r>
    <r>
      <rPr>
        <sz val="10"/>
        <color rgb="FF000000"/>
        <rFont val="Arial"/>
        <family val="2"/>
      </rPr>
      <t xml:space="preserve"> Fill out the block, below with your department, the course number, course title, credits, and the *grade you received.  Then find your chosen plan to the right.  If any cell within your chosen Plan is </t>
    </r>
    <r>
      <rPr>
        <b/>
        <sz val="10"/>
        <color rgb="FFFF0000"/>
        <rFont val="Arial"/>
        <family val="2"/>
      </rPr>
      <t>RED</t>
    </r>
    <r>
      <rPr>
        <sz val="10"/>
        <color rgb="FF000000"/>
        <rFont val="Arial"/>
        <family val="2"/>
      </rPr>
      <t xml:space="preserve">, you are deficient in that requirement.  </t>
    </r>
    <r>
      <rPr>
        <b/>
        <sz val="10"/>
        <color rgb="FFFFFF00"/>
        <rFont val="Arial"/>
        <family val="2"/>
      </rPr>
      <t>Yellow</t>
    </r>
    <r>
      <rPr>
        <sz val="10"/>
        <color rgb="FF000000"/>
        <rFont val="Arial"/>
        <family val="2"/>
      </rPr>
      <t xml:space="preserve"> is advisory, such as if you enter 4 credits of EE5805, only 3 are being counted. If you enter in a department and notice those credits aren't being 'added' in your chosen plan, then those credits will NOT be counted towards your degree. </t>
    </r>
    <r>
      <rPr>
        <i/>
        <sz val="10"/>
        <color rgb="FF000000"/>
        <rFont val="Arial"/>
        <family val="2"/>
      </rPr>
      <t>Please mark projected credits with an asterisk (*).</t>
    </r>
    <r>
      <rPr>
        <sz val="10"/>
        <color rgb="FF000000"/>
        <rFont val="Arial"/>
        <family val="2"/>
      </rPr>
      <t xml:space="preserve">
</t>
    </r>
    <r>
      <rPr>
        <i/>
        <sz val="10"/>
        <color rgb="FFFF0000"/>
        <rFont val="Arial"/>
        <family val="2"/>
      </rPr>
      <t xml:space="preserve">*Grades of BC or  better are approved for EE courses; C or better for out of department courses. Only 6 credits of BC/C grade will be approved. All coursework credits must receive a grade of A/AB/B/BC/C; pass/fail grades will not count.          </t>
    </r>
    <r>
      <rPr>
        <sz val="10"/>
        <color rgb="FF000000"/>
        <rFont val="Arial"/>
        <family val="2"/>
      </rPr>
      <t xml:space="preserve">                                                                                   
</t>
    </r>
    <r>
      <rPr>
        <b/>
        <sz val="10"/>
        <color rgb="FF000000"/>
        <rFont val="Arial"/>
        <family val="2"/>
      </rPr>
      <t xml:space="preserve">Courses to be counted as 'In Department' are; EE, CS, EET, SAT. </t>
    </r>
    <r>
      <rPr>
        <b/>
        <sz val="10"/>
        <color rgb="FFFF0000"/>
        <rFont val="Arial"/>
        <family val="2"/>
      </rPr>
      <t>(Grades of C or lower are not permitted in these courses.)</t>
    </r>
    <r>
      <rPr>
        <sz val="10"/>
        <color rgb="FF000000"/>
        <rFont val="Arial"/>
        <family val="2"/>
      </rPr>
      <t xml:space="preserve">
</t>
    </r>
  </si>
  <si>
    <t>EC</t>
  </si>
  <si>
    <t>6-10 Research Credits (EE5990)</t>
  </si>
  <si>
    <t>Maximum of 12 3000-4000 Credits</t>
  </si>
  <si>
    <t>Minimum of 12 5000-6000 Credits</t>
  </si>
  <si>
    <t>2-6 Research Credits (EE5991)</t>
  </si>
  <si>
    <t>Maximum of 3 Directed Study Credits (EE5805)</t>
  </si>
  <si>
    <t>Minimum 10 EE4000+ Dept Coursework Credits</t>
  </si>
  <si>
    <t>Minimum of 18 5000-6000 Credits</t>
  </si>
  <si>
    <r>
      <t xml:space="preserve">COURSE AUDIT - </t>
    </r>
    <r>
      <rPr>
        <b/>
        <i/>
        <sz val="12"/>
        <color rgb="FF000000"/>
        <rFont val="Arial"/>
        <family val="2"/>
      </rPr>
      <t xml:space="preserve">Electrical Engineering  
</t>
    </r>
    <r>
      <rPr>
        <b/>
        <i/>
        <sz val="10"/>
        <color rgb="FF000000"/>
        <rFont val="Arial"/>
        <family val="2"/>
      </rPr>
      <t xml:space="preserve">(Computer Engineering is on the next page)
</t>
    </r>
    <r>
      <rPr>
        <i/>
        <sz val="9"/>
        <color rgb="FF000000"/>
        <rFont val="Arial"/>
        <family val="2"/>
      </rPr>
      <t>This tool can change periodically. Make sure to check back for the most updated version.(Last updated 5FEB2015)</t>
    </r>
  </si>
  <si>
    <r>
      <t xml:space="preserve">COURSE AUDIT - </t>
    </r>
    <r>
      <rPr>
        <b/>
        <i/>
        <sz val="12"/>
        <color rgb="FF000000"/>
        <rFont val="Arial"/>
        <family val="2"/>
      </rPr>
      <t xml:space="preserve">Computer Engineering  </t>
    </r>
    <r>
      <rPr>
        <b/>
        <sz val="12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>(Electrical Engineering is on the next page)</t>
    </r>
    <r>
      <rPr>
        <b/>
        <sz val="12"/>
        <color rgb="FF000000"/>
        <rFont val="Arial"/>
        <family val="2"/>
      </rPr>
      <t xml:space="preserve">
</t>
    </r>
    <r>
      <rPr>
        <i/>
        <sz val="9"/>
        <color rgb="FF000000"/>
        <rFont val="Arial"/>
        <family val="2"/>
      </rPr>
      <t>This tool can change periodically. Make sure to check back for the most updated version.(Last updated 5FEB2015)</t>
    </r>
  </si>
  <si>
    <t>» 18 credit minimum EE5000-6000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</si>
</sst>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color rgb="FF000000"/>
      <name val="Arial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i/>
      <sz val="9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FF00"/>
      <name val="Arial"/>
      <family val="2"/>
    </font>
    <font>
      <b/>
      <i/>
      <sz val="10"/>
      <color rgb="FF00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48">
    <xf numFmtId="0" fontId="0" fillId="0" borderId="0" xfId="0" applyAlignment="1">
      <alignment wrapText="1"/>
    </xf>
    <xf numFmtId="0" fontId="1" fillId="2" borderId="0" xfId="0" applyFont="1" applyFill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wrapText="1"/>
    </xf>
    <xf numFmtId="0" fontId="4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7" fillId="0" borderId="4" xfId="0" applyFont="1" applyBorder="1" applyAlignment="1">
      <alignment wrapText="1"/>
    </xf>
    <xf numFmtId="0" fontId="0" fillId="5" borderId="5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6" borderId="7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11" fillId="0" borderId="8" xfId="0" applyFont="1" applyBorder="1" applyAlignment="1">
      <alignment wrapText="1"/>
    </xf>
    <xf numFmtId="0" fontId="12" fillId="8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10" borderId="11" xfId="0" applyFill="1" applyBorder="1" applyAlignment="1">
      <alignment horizontal="center" wrapText="1"/>
    </xf>
    <xf numFmtId="0" fontId="14" fillId="0" borderId="13" xfId="0" applyFont="1" applyBorder="1" applyAlignment="1">
      <alignment wrapText="1"/>
    </xf>
    <xf numFmtId="0" fontId="16" fillId="12" borderId="0" xfId="0" applyFont="1" applyFill="1" applyAlignment="1">
      <alignment vertical="center" wrapText="1"/>
    </xf>
    <xf numFmtId="0" fontId="0" fillId="14" borderId="0" xfId="0" applyFill="1" applyAlignment="1">
      <alignment wrapText="1"/>
    </xf>
    <xf numFmtId="0" fontId="19" fillId="0" borderId="17" xfId="0" applyFont="1" applyBorder="1" applyAlignment="1">
      <alignment wrapText="1"/>
    </xf>
    <xf numFmtId="0" fontId="0" fillId="0" borderId="18" xfId="0" applyBorder="1" applyAlignment="1">
      <alignment wrapText="1"/>
    </xf>
    <xf numFmtId="0" fontId="21" fillId="0" borderId="0" xfId="0" applyFont="1" applyAlignment="1">
      <alignment vertical="center" wrapText="1"/>
    </xf>
    <xf numFmtId="0" fontId="22" fillId="15" borderId="19" xfId="0" applyFont="1" applyFill="1" applyBorder="1" applyAlignment="1">
      <alignment vertical="center" wrapText="1"/>
    </xf>
    <xf numFmtId="0" fontId="23" fillId="16" borderId="20" xfId="0" applyFont="1" applyFill="1" applyBorder="1" applyAlignment="1">
      <alignment horizontal="center" wrapText="1"/>
    </xf>
    <xf numFmtId="0" fontId="24" fillId="17" borderId="21" xfId="0" applyFont="1" applyFill="1" applyBorder="1" applyAlignment="1">
      <alignment wrapText="1"/>
    </xf>
    <xf numFmtId="0" fontId="27" fillId="0" borderId="23" xfId="0" applyFont="1" applyBorder="1" applyAlignment="1">
      <alignment horizontal="center" vertical="center" wrapText="1"/>
    </xf>
    <xf numFmtId="0" fontId="28" fillId="19" borderId="24" xfId="0" applyFont="1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29" fillId="0" borderId="26" xfId="0" applyFont="1" applyBorder="1" applyAlignment="1">
      <alignment wrapText="1"/>
    </xf>
    <xf numFmtId="0" fontId="30" fillId="0" borderId="0" xfId="0" applyFont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4" fillId="0" borderId="13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8" fillId="6" borderId="29" xfId="0" applyFont="1" applyFill="1" applyBorder="1" applyAlignment="1">
      <alignment horizontal="center" wrapText="1"/>
    </xf>
    <xf numFmtId="0" fontId="23" fillId="16" borderId="30" xfId="0" applyFont="1" applyFill="1" applyBorder="1" applyAlignment="1">
      <alignment horizontal="center" wrapText="1"/>
    </xf>
    <xf numFmtId="0" fontId="12" fillId="8" borderId="31" xfId="0" applyFont="1" applyFill="1" applyBorder="1" applyAlignment="1">
      <alignment horizontal="center" wrapText="1"/>
    </xf>
    <xf numFmtId="0" fontId="7" fillId="0" borderId="32" xfId="0" applyFont="1" applyBorder="1" applyAlignment="1">
      <alignment wrapText="1"/>
    </xf>
    <xf numFmtId="0" fontId="0" fillId="0" borderId="33" xfId="0" applyBorder="1" applyAlignment="1">
      <alignment wrapText="1"/>
    </xf>
    <xf numFmtId="0" fontId="26" fillId="18" borderId="34" xfId="0" applyFont="1" applyFill="1" applyBorder="1" applyAlignment="1" applyProtection="1">
      <alignment wrapText="1"/>
      <protection locked="0"/>
    </xf>
    <xf numFmtId="0" fontId="0" fillId="0" borderId="35" xfId="0" applyBorder="1" applyAlignment="1">
      <alignment wrapText="1"/>
    </xf>
    <xf numFmtId="0" fontId="0" fillId="0" borderId="24" xfId="0" applyBorder="1" applyAlignment="1">
      <alignment wrapText="1"/>
    </xf>
    <xf numFmtId="0" fontId="10" fillId="7" borderId="36" xfId="0" applyFont="1" applyFill="1" applyBorder="1" applyAlignment="1" applyProtection="1">
      <alignment wrapText="1"/>
    </xf>
    <xf numFmtId="0" fontId="0" fillId="0" borderId="37" xfId="0" applyBorder="1" applyAlignment="1">
      <alignment wrapText="1"/>
    </xf>
    <xf numFmtId="0" fontId="0" fillId="0" borderId="0" xfId="0" applyBorder="1" applyAlignment="1">
      <alignment wrapText="1"/>
    </xf>
    <xf numFmtId="0" fontId="31" fillId="20" borderId="38" xfId="0" applyFont="1" applyFill="1" applyBorder="1" applyAlignment="1" applyProtection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31" fillId="20" borderId="41" xfId="0" applyFont="1" applyFill="1" applyBorder="1" applyAlignment="1" applyProtection="1">
      <alignment wrapText="1"/>
    </xf>
    <xf numFmtId="0" fontId="0" fillId="0" borderId="34" xfId="0" applyBorder="1" applyAlignment="1" applyProtection="1">
      <alignment wrapText="1"/>
    </xf>
    <xf numFmtId="0" fontId="0" fillId="9" borderId="38" xfId="0" applyFill="1" applyBorder="1" applyAlignment="1" applyProtection="1">
      <alignment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 applyProtection="1">
      <alignment wrapText="1"/>
    </xf>
    <xf numFmtId="0" fontId="20" fillId="2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8" xfId="0" applyFont="1" applyBorder="1" applyAlignment="1">
      <alignment horizontal="right" wrapText="1"/>
    </xf>
    <xf numFmtId="0" fontId="7" fillId="0" borderId="18" xfId="0" applyFont="1" applyBorder="1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10" borderId="11" xfId="0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36" fillId="0" borderId="0" xfId="0" applyFont="1" applyAlignment="1" applyProtection="1">
      <alignment horizontal="left" wrapText="1"/>
      <protection locked="0"/>
    </xf>
    <xf numFmtId="0" fontId="36" fillId="0" borderId="25" xfId="0" applyFont="1" applyBorder="1" applyAlignment="1" applyProtection="1">
      <alignment horizontal="left" wrapText="1"/>
      <protection locked="0"/>
    </xf>
    <xf numFmtId="0" fontId="7" fillId="2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19" borderId="0" xfId="0" applyFont="1" applyFill="1" applyAlignment="1">
      <alignment vertical="center" wrapText="1"/>
    </xf>
    <xf numFmtId="0" fontId="0" fillId="19" borderId="0" xfId="0" applyFont="1" applyFill="1" applyAlignment="1">
      <alignment wrapText="1"/>
    </xf>
    <xf numFmtId="0" fontId="1" fillId="19" borderId="0" xfId="0" applyFont="1" applyFill="1" applyAlignment="1">
      <alignment wrapText="1"/>
    </xf>
    <xf numFmtId="0" fontId="0" fillId="4" borderId="0" xfId="0" quotePrefix="1" applyFont="1" applyFill="1" applyAlignment="1">
      <alignment wrapText="1"/>
    </xf>
    <xf numFmtId="0" fontId="1" fillId="0" borderId="0" xfId="0" applyFont="1" applyFill="1" applyBorder="1" applyAlignment="1">
      <alignment vertical="top"/>
    </xf>
    <xf numFmtId="0" fontId="7" fillId="0" borderId="25" xfId="0" applyFont="1" applyFill="1" applyBorder="1" applyAlignment="1">
      <alignment wrapText="1"/>
    </xf>
    <xf numFmtId="14" fontId="7" fillId="0" borderId="27" xfId="0" applyNumberFormat="1" applyFont="1" applyFill="1" applyBorder="1" applyAlignment="1">
      <alignment wrapText="1"/>
    </xf>
    <xf numFmtId="0" fontId="7" fillId="0" borderId="27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7" fillId="22" borderId="0" xfId="0" applyFont="1" applyFill="1" applyBorder="1" applyAlignment="1">
      <alignment horizontal="left" vertical="top"/>
    </xf>
    <xf numFmtId="0" fontId="7" fillId="22" borderId="0" xfId="0" applyFont="1" applyFill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0" fillId="0" borderId="34" xfId="0" applyBorder="1" applyAlignment="1">
      <alignment wrapText="1"/>
    </xf>
    <xf numFmtId="0" fontId="10" fillId="7" borderId="36" xfId="0" applyFont="1" applyFill="1" applyBorder="1" applyAlignment="1">
      <alignment wrapText="1"/>
    </xf>
    <xf numFmtId="0" fontId="31" fillId="20" borderId="38" xfId="0" applyFont="1" applyFill="1" applyBorder="1" applyAlignment="1">
      <alignment wrapText="1"/>
    </xf>
    <xf numFmtId="0" fontId="0" fillId="9" borderId="38" xfId="0" applyFill="1" applyBorder="1" applyAlignment="1">
      <alignment wrapText="1"/>
    </xf>
    <xf numFmtId="0" fontId="31" fillId="20" borderId="41" xfId="0" applyFont="1" applyFill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37" xfId="0" applyFont="1" applyFill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36" fillId="0" borderId="0" xfId="0" applyFont="1" applyAlignment="1" applyProtection="1">
      <alignment horizontal="left"/>
      <protection locked="0"/>
    </xf>
    <xf numFmtId="0" fontId="0" fillId="5" borderId="5" xfId="0" applyFill="1" applyBorder="1" applyAlignment="1">
      <alignment horizontal="left" wrapText="1"/>
    </xf>
    <xf numFmtId="0" fontId="1" fillId="0" borderId="46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22" borderId="44" xfId="0" applyFont="1" applyFill="1" applyBorder="1" applyAlignment="1">
      <alignment horizontal="center" vertical="top"/>
    </xf>
    <xf numFmtId="0" fontId="1" fillId="22" borderId="42" xfId="0" applyFont="1" applyFill="1" applyBorder="1" applyAlignment="1">
      <alignment horizontal="center" vertical="top"/>
    </xf>
    <xf numFmtId="0" fontId="1" fillId="22" borderId="45" xfId="0" applyFont="1" applyFill="1" applyBorder="1" applyAlignment="1">
      <alignment horizontal="center" vertical="top"/>
    </xf>
    <xf numFmtId="0" fontId="1" fillId="21" borderId="0" xfId="0" applyFont="1" applyFill="1" applyBorder="1" applyAlignment="1">
      <alignment horizontal="center" vertical="top" wrapText="1"/>
    </xf>
    <xf numFmtId="0" fontId="1" fillId="21" borderId="28" xfId="0" applyFont="1" applyFill="1" applyBorder="1" applyAlignment="1">
      <alignment horizontal="center" vertical="top" wrapText="1"/>
    </xf>
    <xf numFmtId="0" fontId="7" fillId="22" borderId="0" xfId="0" applyFont="1" applyFill="1" applyBorder="1" applyAlignment="1">
      <alignment horizontal="center" wrapText="1"/>
    </xf>
    <xf numFmtId="0" fontId="20" fillId="22" borderId="0" xfId="0" applyFont="1" applyFill="1" applyBorder="1" applyAlignment="1">
      <alignment horizontal="center" wrapText="1"/>
    </xf>
    <xf numFmtId="0" fontId="33" fillId="22" borderId="42" xfId="0" applyFont="1" applyFill="1" applyBorder="1" applyAlignment="1">
      <alignment horizontal="center" wrapText="1"/>
    </xf>
    <xf numFmtId="0" fontId="7" fillId="21" borderId="4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7" fillId="22" borderId="0" xfId="0" applyNumberFormat="1" applyFont="1" applyFill="1" applyBorder="1" applyAlignment="1">
      <alignment horizontal="center" wrapText="1"/>
    </xf>
    <xf numFmtId="0" fontId="17" fillId="13" borderId="15" xfId="0" applyFont="1" applyFill="1" applyBorder="1" applyAlignment="1">
      <alignment wrapText="1"/>
    </xf>
    <xf numFmtId="0" fontId="18" fillId="0" borderId="16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5" fillId="11" borderId="14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3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5" fillId="0" borderId="22" xfId="0" applyFont="1" applyBorder="1" applyAlignment="1">
      <alignment wrapText="1"/>
    </xf>
    <xf numFmtId="0" fontId="29" fillId="0" borderId="26" xfId="0" applyFont="1" applyBorder="1" applyAlignment="1">
      <alignment wrapText="1"/>
    </xf>
    <xf numFmtId="0" fontId="24" fillId="17" borderId="21" xfId="0" applyFont="1" applyFill="1" applyBorder="1" applyAlignment="1">
      <alignment wrapText="1"/>
    </xf>
    <xf numFmtId="0" fontId="13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3" fillId="22" borderId="28" xfId="0" applyFont="1" applyFill="1" applyBorder="1" applyAlignment="1">
      <alignment horizontal="center" wrapText="1"/>
    </xf>
    <xf numFmtId="15" fontId="7" fillId="22" borderId="0" xfId="0" applyNumberFormat="1" applyFont="1" applyFill="1" applyAlignment="1">
      <alignment horizontal="center" wrapText="1"/>
    </xf>
    <xf numFmtId="0" fontId="7" fillId="22" borderId="0" xfId="0" applyFont="1" applyFill="1" applyAlignment="1">
      <alignment horizontal="center" wrapText="1"/>
    </xf>
    <xf numFmtId="0" fontId="1" fillId="23" borderId="28" xfId="0" applyFont="1" applyFill="1" applyBorder="1" applyAlignment="1">
      <alignment horizontal="center" vertical="top" wrapText="1"/>
    </xf>
    <xf numFmtId="0" fontId="7" fillId="22" borderId="0" xfId="0" applyFont="1" applyFill="1" applyBorder="1" applyAlignment="1">
      <alignment horizontal="center" vertical="top"/>
    </xf>
    <xf numFmtId="0" fontId="17" fillId="13" borderId="27" xfId="0" applyFont="1" applyFill="1" applyBorder="1" applyAlignment="1">
      <alignment wrapText="1"/>
    </xf>
    <xf numFmtId="0" fontId="0" fillId="24" borderId="35" xfId="0" applyFill="1" applyBorder="1" applyAlignment="1">
      <alignment wrapText="1"/>
    </xf>
  </cellXfs>
  <cellStyles count="1">
    <cellStyle name="Normal" xfId="0" builtinId="0"/>
  </cellStyles>
  <dxfs count="52">
    <dxf>
      <fill>
        <patternFill patternType="solid">
          <bgColor rgb="FFFFFFFF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D966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D966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D966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D966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D966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D966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abSelected="1" topLeftCell="C1" workbookViewId="0">
      <selection activeCell="H51" sqref="H51"/>
    </sheetView>
  </sheetViews>
  <sheetFormatPr defaultColWidth="9.109375" defaultRowHeight="12.75" customHeight="1" x14ac:dyDescent="0.25"/>
  <cols>
    <col min="1" max="1" width="2.109375" customWidth="1"/>
    <col min="2" max="2" width="6.44140625" customWidth="1"/>
    <col min="4" max="4" width="23.44140625" customWidth="1"/>
    <col min="5" max="5" width="7.109375" customWidth="1"/>
    <col min="6" max="6" width="8" style="32" customWidth="1"/>
    <col min="7" max="7" width="2.109375" customWidth="1"/>
    <col min="8" max="8" width="51" customWidth="1"/>
    <col min="9" max="9" width="4.44140625" customWidth="1"/>
    <col min="10" max="10" width="4.33203125" style="33" customWidth="1"/>
    <col min="11" max="11" width="4.33203125" hidden="1" customWidth="1"/>
    <col min="12" max="12" width="4.6640625" hidden="1" customWidth="1"/>
    <col min="13" max="13" width="6" hidden="1" customWidth="1"/>
    <col min="14" max="14" width="6.88671875" hidden="1" customWidth="1"/>
    <col min="15" max="16" width="7.33203125" hidden="1" customWidth="1"/>
    <col min="17" max="17" width="7" hidden="1" customWidth="1"/>
    <col min="18" max="18" width="5.109375" hidden="1" customWidth="1"/>
    <col min="19" max="27" width="5.6640625" hidden="1" customWidth="1"/>
    <col min="28" max="29" width="4.33203125" hidden="1" customWidth="1"/>
    <col min="30" max="30" width="4.33203125" customWidth="1"/>
    <col min="31" max="83" width="9.109375" customWidth="1"/>
  </cols>
  <sheetData>
    <row r="1" spans="1:17" s="35" customFormat="1" ht="44.25" customHeight="1" thickBot="1" x14ac:dyDescent="0.35">
      <c r="A1" s="37"/>
      <c r="B1" s="119" t="s">
        <v>97</v>
      </c>
      <c r="C1" s="119"/>
      <c r="D1" s="119"/>
      <c r="E1" s="119"/>
      <c r="F1" s="119"/>
      <c r="G1" s="119"/>
      <c r="H1" s="119"/>
      <c r="I1" s="119"/>
      <c r="J1" s="119"/>
    </row>
    <row r="2" spans="1:17" s="35" customFormat="1" ht="12.75" customHeight="1" thickTop="1" x14ac:dyDescent="0.25">
      <c r="A2" s="37"/>
      <c r="B2" s="120" t="s">
        <v>84</v>
      </c>
      <c r="C2" s="120"/>
      <c r="D2" s="120"/>
      <c r="E2" s="120"/>
      <c r="F2" s="120"/>
      <c r="G2" s="120"/>
      <c r="H2" s="120"/>
      <c r="I2" s="120"/>
      <c r="J2" s="120"/>
    </row>
    <row r="3" spans="1:17" s="35" customFormat="1" ht="12.75" customHeight="1" x14ac:dyDescent="0.25">
      <c r="B3" s="115" t="s">
        <v>87</v>
      </c>
      <c r="C3" s="115"/>
      <c r="D3" s="115"/>
      <c r="E3" s="115"/>
      <c r="F3" s="115"/>
      <c r="G3" s="115"/>
      <c r="H3" s="115"/>
      <c r="I3" s="115"/>
      <c r="J3" s="115"/>
    </row>
    <row r="4" spans="1:17" s="35" customFormat="1" ht="12.75" customHeight="1" x14ac:dyDescent="0.25">
      <c r="B4" s="115"/>
      <c r="C4" s="115"/>
      <c r="D4" s="115"/>
      <c r="E4" s="115"/>
      <c r="F4" s="115"/>
      <c r="G4" s="115"/>
      <c r="H4" s="115"/>
      <c r="I4" s="115"/>
      <c r="J4" s="115"/>
    </row>
    <row r="5" spans="1:17" s="35" customFormat="1" ht="12.75" customHeight="1" x14ac:dyDescent="0.25">
      <c r="B5" s="115"/>
      <c r="C5" s="115"/>
      <c r="D5" s="115"/>
      <c r="E5" s="115"/>
      <c r="F5" s="115"/>
      <c r="G5" s="115"/>
      <c r="H5" s="115"/>
      <c r="I5" s="115"/>
      <c r="J5" s="115"/>
    </row>
    <row r="6" spans="1:17" s="35" customFormat="1" ht="44.25" customHeight="1" thickBot="1" x14ac:dyDescent="0.3">
      <c r="B6" s="116"/>
      <c r="C6" s="116"/>
      <c r="D6" s="116"/>
      <c r="E6" s="116"/>
      <c r="F6" s="116"/>
      <c r="G6" s="116"/>
      <c r="H6" s="116"/>
      <c r="I6" s="116"/>
      <c r="J6" s="116"/>
    </row>
    <row r="7" spans="1:17" s="40" customFormat="1" ht="6" customHeight="1" thickTop="1" x14ac:dyDescent="0.25">
      <c r="B7" s="41"/>
      <c r="C7" s="41"/>
      <c r="D7" s="41"/>
      <c r="E7" s="41"/>
      <c r="F7" s="41"/>
      <c r="G7" s="41"/>
      <c r="H7" s="41"/>
      <c r="I7" s="41"/>
      <c r="J7" s="41"/>
    </row>
    <row r="8" spans="1:17" ht="12.75" customHeight="1" x14ac:dyDescent="0.25">
      <c r="B8" s="61" t="s">
        <v>0</v>
      </c>
      <c r="C8" s="117" t="s">
        <v>78</v>
      </c>
      <c r="D8" s="118"/>
      <c r="E8" s="118"/>
      <c r="F8" s="118"/>
    </row>
    <row r="9" spans="1:17" s="74" customFormat="1" ht="12.75" customHeight="1" x14ac:dyDescent="0.25">
      <c r="B9" s="77" t="s">
        <v>66</v>
      </c>
      <c r="C9" s="122">
        <v>41740</v>
      </c>
      <c r="D9" s="117"/>
      <c r="E9" s="117"/>
      <c r="F9" s="117"/>
      <c r="J9" s="33"/>
    </row>
    <row r="10" spans="1:17" ht="6.6" customHeight="1" thickBot="1" x14ac:dyDescent="0.3">
      <c r="B10" s="121"/>
      <c r="C10" s="121"/>
    </row>
    <row r="11" spans="1:17" ht="12.75" customHeight="1" x14ac:dyDescent="0.25">
      <c r="A11" s="5"/>
      <c r="B11" s="42" t="s">
        <v>1</v>
      </c>
      <c r="C11" s="43" t="s">
        <v>2</v>
      </c>
      <c r="D11" s="43" t="s">
        <v>3</v>
      </c>
      <c r="E11" s="43" t="s">
        <v>4</v>
      </c>
      <c r="F11" s="44" t="s">
        <v>5</v>
      </c>
      <c r="G11" s="2"/>
      <c r="H11" s="45" t="s">
        <v>6</v>
      </c>
      <c r="I11" s="46"/>
      <c r="J11" s="47"/>
      <c r="L11" s="123" t="s">
        <v>7</v>
      </c>
      <c r="M11" s="124"/>
      <c r="N11" s="124"/>
      <c r="O11" s="125"/>
      <c r="P11" s="125"/>
      <c r="Q11" s="125"/>
    </row>
    <row r="12" spans="1:17" ht="12.75" customHeight="1" x14ac:dyDescent="0.25">
      <c r="A12" s="5"/>
      <c r="B12" s="68" t="s">
        <v>82</v>
      </c>
      <c r="C12" s="65">
        <v>5200</v>
      </c>
      <c r="D12" s="75" t="s">
        <v>86</v>
      </c>
      <c r="E12" s="65">
        <v>3</v>
      </c>
      <c r="F12" s="71" t="s">
        <v>67</v>
      </c>
      <c r="G12" s="2"/>
      <c r="H12" s="48" t="s">
        <v>10</v>
      </c>
      <c r="I12" s="49">
        <v>30</v>
      </c>
      <c r="J12" s="50">
        <f>J13+J18</f>
        <v>30</v>
      </c>
      <c r="L12" s="126" t="s">
        <v>11</v>
      </c>
      <c r="M12" s="127"/>
      <c r="N12" s="127"/>
      <c r="O12" s="127"/>
      <c r="P12" s="127"/>
      <c r="Q12" s="127"/>
    </row>
    <row r="13" spans="1:17" ht="12.75" customHeight="1" x14ac:dyDescent="0.25">
      <c r="A13" s="5"/>
      <c r="B13" s="68" t="s">
        <v>8</v>
      </c>
      <c r="C13" s="65">
        <v>5250</v>
      </c>
      <c r="D13" s="75"/>
      <c r="E13" s="65">
        <v>3</v>
      </c>
      <c r="F13" s="71" t="s">
        <v>67</v>
      </c>
      <c r="G13" s="2"/>
      <c r="H13" s="51" t="s">
        <v>12</v>
      </c>
      <c r="I13" s="52">
        <v>20</v>
      </c>
      <c r="J13" s="53">
        <f>(((L$13+L$17)+L$44)-IF((J15&gt;I15),(J15-I15)))-IF((J17&gt;I17),(J17-I17))</f>
        <v>30</v>
      </c>
      <c r="L13" s="128">
        <f>DSUM($B$11:$E$35,$E$11,M13:Q14)</f>
        <v>12</v>
      </c>
      <c r="M13" s="1" t="s">
        <v>1</v>
      </c>
      <c r="N13" s="1" t="s">
        <v>2</v>
      </c>
      <c r="O13" s="1" t="s">
        <v>2</v>
      </c>
      <c r="P13" s="1" t="s">
        <v>2</v>
      </c>
      <c r="Q13" s="1" t="s">
        <v>2</v>
      </c>
    </row>
    <row r="14" spans="1:17" ht="12.75" customHeight="1" x14ac:dyDescent="0.25">
      <c r="A14" s="5"/>
      <c r="B14" s="68" t="s">
        <v>8</v>
      </c>
      <c r="C14" s="65">
        <v>5221</v>
      </c>
      <c r="D14" s="75"/>
      <c r="E14" s="65">
        <v>3</v>
      </c>
      <c r="F14" s="71" t="s">
        <v>9</v>
      </c>
      <c r="G14" s="2"/>
      <c r="H14" s="51" t="s">
        <v>13</v>
      </c>
      <c r="I14" s="52">
        <v>12</v>
      </c>
      <c r="J14" s="53">
        <f>L$13</f>
        <v>12</v>
      </c>
      <c r="L14" s="129"/>
      <c r="M14" s="6" t="s">
        <v>8</v>
      </c>
      <c r="N14" s="6" t="s">
        <v>14</v>
      </c>
      <c r="O14" s="6" t="s">
        <v>15</v>
      </c>
      <c r="P14" s="6" t="s">
        <v>16</v>
      </c>
      <c r="Q14" s="6" t="s">
        <v>17</v>
      </c>
    </row>
    <row r="15" spans="1:17" ht="12.75" customHeight="1" x14ac:dyDescent="0.25">
      <c r="A15" s="5"/>
      <c r="B15" s="68" t="s">
        <v>8</v>
      </c>
      <c r="C15" s="65">
        <v>5223</v>
      </c>
      <c r="D15" s="75"/>
      <c r="E15" s="65">
        <v>3</v>
      </c>
      <c r="F15" s="71" t="s">
        <v>80</v>
      </c>
      <c r="G15" s="2"/>
      <c r="H15" s="51" t="s">
        <v>18</v>
      </c>
      <c r="I15" s="52">
        <v>9</v>
      </c>
      <c r="J15" s="53">
        <f>L$21</f>
        <v>9</v>
      </c>
      <c r="L15" s="12"/>
      <c r="P15" s="12"/>
      <c r="Q15" s="12"/>
    </row>
    <row r="16" spans="1:17" ht="12.75" customHeight="1" x14ac:dyDescent="0.25">
      <c r="A16" s="5"/>
      <c r="B16" s="68" t="s">
        <v>8</v>
      </c>
      <c r="C16" s="65">
        <v>4227</v>
      </c>
      <c r="D16" s="75"/>
      <c r="E16" s="65">
        <v>3</v>
      </c>
      <c r="F16" s="71" t="s">
        <v>80</v>
      </c>
      <c r="G16" s="2"/>
      <c r="H16" s="51" t="s">
        <v>19</v>
      </c>
      <c r="I16" s="52">
        <v>3</v>
      </c>
      <c r="J16" s="53">
        <f>L$44</f>
        <v>12</v>
      </c>
      <c r="L16" s="132" t="s">
        <v>20</v>
      </c>
      <c r="M16" s="131"/>
      <c r="N16" s="131"/>
      <c r="O16" s="131"/>
      <c r="P16" s="131"/>
      <c r="Q16" s="131"/>
    </row>
    <row r="17" spans="1:17" ht="12.75" customHeight="1" x14ac:dyDescent="0.25">
      <c r="A17" s="5"/>
      <c r="B17" s="68" t="s">
        <v>8</v>
      </c>
      <c r="C17" s="65">
        <v>5220</v>
      </c>
      <c r="D17" s="75"/>
      <c r="E17" s="65">
        <v>3</v>
      </c>
      <c r="F17" s="71" t="s">
        <v>67</v>
      </c>
      <c r="G17" s="2"/>
      <c r="H17" s="51" t="s">
        <v>21</v>
      </c>
      <c r="I17" s="52">
        <v>3</v>
      </c>
      <c r="J17" s="53">
        <f>L$29</f>
        <v>0</v>
      </c>
      <c r="L17" s="128">
        <f>DSUM($B$11:$E$35,$E$11,M17:O18)</f>
        <v>6</v>
      </c>
      <c r="M17" s="18" t="s">
        <v>1</v>
      </c>
      <c r="N17" s="18" t="s">
        <v>2</v>
      </c>
      <c r="O17" s="18" t="s">
        <v>2</v>
      </c>
      <c r="P17" s="12"/>
      <c r="Q17" s="12"/>
    </row>
    <row r="18" spans="1:17" ht="12.75" customHeight="1" thickBot="1" x14ac:dyDescent="0.3">
      <c r="A18" s="5"/>
      <c r="B18" s="68" t="s">
        <v>79</v>
      </c>
      <c r="C18" s="65">
        <v>5990</v>
      </c>
      <c r="D18" s="75"/>
      <c r="E18" s="65">
        <v>3</v>
      </c>
      <c r="F18" s="71" t="s">
        <v>9</v>
      </c>
      <c r="G18" s="2"/>
      <c r="H18" s="54" t="s">
        <v>22</v>
      </c>
      <c r="I18" s="55">
        <v>10</v>
      </c>
      <c r="J18" s="56">
        <f>L$37</f>
        <v>0</v>
      </c>
      <c r="L18" s="129"/>
      <c r="M18" s="82" t="s">
        <v>8</v>
      </c>
      <c r="N18" s="6" t="s">
        <v>23</v>
      </c>
      <c r="O18" s="6" t="s">
        <v>24</v>
      </c>
      <c r="P18" s="12"/>
      <c r="Q18" s="12"/>
    </row>
    <row r="19" spans="1:17" ht="12.75" customHeight="1" x14ac:dyDescent="0.25">
      <c r="A19" s="5"/>
      <c r="B19" s="68" t="s">
        <v>85</v>
      </c>
      <c r="C19" s="65">
        <v>4300</v>
      </c>
      <c r="D19" s="75"/>
      <c r="E19" s="65">
        <v>3</v>
      </c>
      <c r="F19" s="71" t="s">
        <v>67</v>
      </c>
      <c r="G19" s="2"/>
      <c r="J19" s="34"/>
      <c r="L19" s="12"/>
      <c r="P19" s="12"/>
      <c r="Q19" s="12"/>
    </row>
    <row r="20" spans="1:17" ht="12.75" customHeight="1" thickBot="1" x14ac:dyDescent="0.3">
      <c r="A20" s="5"/>
      <c r="B20" s="68" t="s">
        <v>8</v>
      </c>
      <c r="C20" s="65">
        <v>4219</v>
      </c>
      <c r="D20" s="75"/>
      <c r="E20" s="65">
        <v>3</v>
      </c>
      <c r="F20" s="71" t="s">
        <v>9</v>
      </c>
      <c r="G20" s="2"/>
      <c r="J20" s="34"/>
      <c r="L20" s="132" t="s">
        <v>25</v>
      </c>
      <c r="M20" s="131"/>
      <c r="N20" s="131"/>
      <c r="O20" s="131"/>
      <c r="P20" s="131"/>
      <c r="Q20" s="131"/>
    </row>
    <row r="21" spans="1:17" ht="12.75" customHeight="1" x14ac:dyDescent="0.25">
      <c r="A21" s="5"/>
      <c r="B21" s="68" t="s">
        <v>89</v>
      </c>
      <c r="C21" s="65">
        <v>5520</v>
      </c>
      <c r="D21" s="75"/>
      <c r="E21" s="65">
        <v>3</v>
      </c>
      <c r="F21" s="71" t="s">
        <v>67</v>
      </c>
      <c r="G21" s="2"/>
      <c r="H21" s="45" t="s">
        <v>26</v>
      </c>
      <c r="I21" s="46"/>
      <c r="J21" s="57"/>
      <c r="L21" s="128">
        <f>DSUM($B$11:$E$35,$E$11,M21:N22)</f>
        <v>9</v>
      </c>
      <c r="M21" s="18" t="s">
        <v>2</v>
      </c>
      <c r="N21" s="18" t="s">
        <v>2</v>
      </c>
      <c r="P21" s="12"/>
      <c r="Q21" s="12"/>
    </row>
    <row r="22" spans="1:17" ht="12.75" customHeight="1" x14ac:dyDescent="0.25">
      <c r="A22" s="5"/>
      <c r="B22" s="68"/>
      <c r="C22" s="65"/>
      <c r="D22" s="75"/>
      <c r="E22" s="66"/>
      <c r="F22" s="71"/>
      <c r="G22" s="2"/>
      <c r="H22" s="48" t="s">
        <v>10</v>
      </c>
      <c r="I22" s="49">
        <v>30</v>
      </c>
      <c r="J22" s="50">
        <f>J23+J28</f>
        <v>30</v>
      </c>
      <c r="L22" s="129"/>
      <c r="M22" s="6" t="s">
        <v>23</v>
      </c>
      <c r="N22" s="6" t="s">
        <v>24</v>
      </c>
      <c r="P22" s="12"/>
      <c r="Q22" s="12"/>
    </row>
    <row r="23" spans="1:17" ht="12.75" customHeight="1" x14ac:dyDescent="0.25">
      <c r="A23" s="5"/>
      <c r="B23" s="68"/>
      <c r="C23" s="65"/>
      <c r="D23" s="75"/>
      <c r="E23" s="65"/>
      <c r="F23" s="71"/>
      <c r="G23" s="2"/>
      <c r="H23" s="51" t="s">
        <v>27</v>
      </c>
      <c r="I23" s="52">
        <v>24</v>
      </c>
      <c r="J23" s="53">
        <f>(((L$13+L$17)+L$44)-IF((J25&gt;I25),(J25-I25)))-IF((J27&gt;I27),(J27-I27))</f>
        <v>30</v>
      </c>
      <c r="L23" s="12"/>
      <c r="P23" s="12"/>
      <c r="Q23" s="12"/>
    </row>
    <row r="24" spans="1:17" ht="12.75" customHeight="1" x14ac:dyDescent="0.25">
      <c r="A24" s="5"/>
      <c r="B24" s="68"/>
      <c r="C24" s="65"/>
      <c r="D24" s="75"/>
      <c r="E24" s="65"/>
      <c r="F24" s="72"/>
      <c r="G24" s="2"/>
      <c r="H24" s="51" t="s">
        <v>13</v>
      </c>
      <c r="I24" s="52">
        <v>12</v>
      </c>
      <c r="J24" s="53">
        <f>L$13</f>
        <v>12</v>
      </c>
      <c r="L24" s="130" t="s">
        <v>28</v>
      </c>
      <c r="M24" s="131"/>
      <c r="N24" s="131"/>
      <c r="O24" s="131"/>
      <c r="P24" s="130"/>
      <c r="Q24" s="130"/>
    </row>
    <row r="25" spans="1:17" ht="12.75" customHeight="1" x14ac:dyDescent="0.25">
      <c r="A25" s="5"/>
      <c r="B25" s="69"/>
      <c r="C25" s="65"/>
      <c r="D25" s="75"/>
      <c r="E25" s="65"/>
      <c r="F25" s="72"/>
      <c r="G25" s="2"/>
      <c r="H25" s="51" t="s">
        <v>29</v>
      </c>
      <c r="I25" s="52">
        <v>12</v>
      </c>
      <c r="J25" s="53">
        <f>L$21</f>
        <v>9</v>
      </c>
      <c r="L25" s="128">
        <f>DSUM($B$11:$E$35,$E$11,M25:N26)</f>
        <v>12</v>
      </c>
      <c r="M25" s="18" t="s">
        <v>1</v>
      </c>
      <c r="N25" s="18" t="s">
        <v>2</v>
      </c>
      <c r="P25" s="12"/>
      <c r="Q25" s="12"/>
    </row>
    <row r="26" spans="1:17" ht="12.75" customHeight="1" x14ac:dyDescent="0.25">
      <c r="A26" s="5"/>
      <c r="B26" s="69"/>
      <c r="C26" s="65"/>
      <c r="D26" s="75"/>
      <c r="E26" s="65"/>
      <c r="F26" s="72"/>
      <c r="G26" s="2"/>
      <c r="H26" s="51" t="s">
        <v>19</v>
      </c>
      <c r="I26" s="52">
        <v>3</v>
      </c>
      <c r="J26" s="53">
        <f>L$44</f>
        <v>12</v>
      </c>
      <c r="L26" s="129"/>
      <c r="M26" s="6" t="s">
        <v>30</v>
      </c>
      <c r="N26" s="6" t="s">
        <v>23</v>
      </c>
      <c r="P26" s="12"/>
      <c r="Q26" s="12"/>
    </row>
    <row r="27" spans="1:17" ht="12.75" customHeight="1" x14ac:dyDescent="0.25">
      <c r="A27" s="5"/>
      <c r="B27" s="69"/>
      <c r="C27" s="65"/>
      <c r="D27" s="75"/>
      <c r="E27" s="65"/>
      <c r="F27" s="72"/>
      <c r="G27" s="2"/>
      <c r="H27" s="51" t="s">
        <v>21</v>
      </c>
      <c r="I27" s="52">
        <v>3</v>
      </c>
      <c r="J27" s="53">
        <f>L$29</f>
        <v>0</v>
      </c>
      <c r="L27" s="12"/>
      <c r="O27" s="12"/>
      <c r="P27" s="12"/>
      <c r="Q27" s="12"/>
    </row>
    <row r="28" spans="1:17" ht="12.75" customHeight="1" thickBot="1" x14ac:dyDescent="0.3">
      <c r="A28" s="5"/>
      <c r="B28" s="69"/>
      <c r="C28" s="65"/>
      <c r="D28" s="75"/>
      <c r="E28" s="65"/>
      <c r="F28" s="72"/>
      <c r="G28" s="2"/>
      <c r="H28" s="54" t="s">
        <v>31</v>
      </c>
      <c r="I28" s="55">
        <v>6</v>
      </c>
      <c r="J28" s="56">
        <f>L$39</f>
        <v>0</v>
      </c>
      <c r="L28" s="130" t="s">
        <v>32</v>
      </c>
      <c r="M28" s="131"/>
      <c r="N28" s="131"/>
      <c r="O28" s="131"/>
      <c r="P28" s="130"/>
      <c r="Q28" s="130"/>
    </row>
    <row r="29" spans="1:17" ht="12.75" customHeight="1" x14ac:dyDescent="0.25">
      <c r="A29" s="5"/>
      <c r="B29" s="69"/>
      <c r="C29" s="65"/>
      <c r="D29" s="75"/>
      <c r="E29" s="65"/>
      <c r="F29" s="72"/>
      <c r="G29" s="2"/>
      <c r="J29" s="34"/>
      <c r="L29" s="128">
        <f>DSUM($B$11:$E$35,$E$11,M29:N30)</f>
        <v>0</v>
      </c>
      <c r="M29" s="18" t="s">
        <v>1</v>
      </c>
      <c r="N29" s="18" t="s">
        <v>2</v>
      </c>
      <c r="O29" s="12"/>
      <c r="P29" s="12"/>
      <c r="Q29" s="12"/>
    </row>
    <row r="30" spans="1:17" ht="12.75" customHeight="1" thickBot="1" x14ac:dyDescent="0.3">
      <c r="A30" s="5"/>
      <c r="B30" s="69"/>
      <c r="C30" s="65"/>
      <c r="D30" s="75"/>
      <c r="E30" s="65"/>
      <c r="F30" s="72"/>
      <c r="G30" s="2"/>
      <c r="I30" s="12"/>
      <c r="J30" s="34"/>
      <c r="L30" s="129"/>
      <c r="M30" s="6" t="s">
        <v>8</v>
      </c>
      <c r="N30" s="6">
        <v>5805</v>
      </c>
      <c r="O30" s="12"/>
      <c r="P30" s="12"/>
      <c r="Q30" s="12"/>
    </row>
    <row r="31" spans="1:17" ht="12.75" customHeight="1" x14ac:dyDescent="0.25">
      <c r="A31" s="5"/>
      <c r="B31" s="69"/>
      <c r="C31" s="65"/>
      <c r="D31" s="75"/>
      <c r="E31" s="65"/>
      <c r="F31" s="72"/>
      <c r="G31" s="2"/>
      <c r="H31" s="45" t="s">
        <v>33</v>
      </c>
      <c r="I31" s="46"/>
      <c r="J31" s="57"/>
      <c r="L31" s="12"/>
      <c r="O31" s="12"/>
      <c r="P31" s="12"/>
      <c r="Q31" s="12"/>
    </row>
    <row r="32" spans="1:17" ht="12.75" customHeight="1" x14ac:dyDescent="0.25">
      <c r="A32" s="5"/>
      <c r="B32" s="69"/>
      <c r="C32" s="65"/>
      <c r="D32" s="75"/>
      <c r="E32" s="65"/>
      <c r="F32" s="72"/>
      <c r="G32" s="2"/>
      <c r="H32" s="48" t="s">
        <v>10</v>
      </c>
      <c r="I32" s="49">
        <v>30</v>
      </c>
      <c r="J32" s="50">
        <f>J33+J39</f>
        <v>30</v>
      </c>
      <c r="L32" s="130" t="s">
        <v>34</v>
      </c>
      <c r="M32" s="131"/>
      <c r="N32" s="131"/>
      <c r="O32" s="131"/>
      <c r="P32" s="130"/>
      <c r="Q32" s="130"/>
    </row>
    <row r="33" spans="1:29" ht="12.75" customHeight="1" x14ac:dyDescent="0.25">
      <c r="A33" s="5"/>
      <c r="B33" s="69"/>
      <c r="C33" s="65"/>
      <c r="D33" s="75"/>
      <c r="E33" s="65"/>
      <c r="F33" s="72"/>
      <c r="G33" s="2"/>
      <c r="H33" s="51" t="s">
        <v>35</v>
      </c>
      <c r="I33" s="52">
        <v>30</v>
      </c>
      <c r="J33" s="53">
        <f>((((L$13+L$17)+L$44)-IF((J35&gt;I35),(J35-I35)))-IF((J38&gt;I38),(J38-I38)))-IF((J36&gt;I36),(J36-I36))</f>
        <v>30</v>
      </c>
      <c r="L33" s="128">
        <f>DSUM($B$11:$E$35,$E$11,M33:N34)</f>
        <v>0</v>
      </c>
      <c r="M33" s="18" t="s">
        <v>1</v>
      </c>
      <c r="N33" s="18" t="s">
        <v>2</v>
      </c>
      <c r="O33" s="12"/>
      <c r="P33" s="12"/>
      <c r="Q33" s="12"/>
    </row>
    <row r="34" spans="1:29" ht="12.75" customHeight="1" x14ac:dyDescent="0.25">
      <c r="A34" s="5"/>
      <c r="B34" s="69"/>
      <c r="C34" s="65"/>
      <c r="D34" s="75"/>
      <c r="E34" s="65"/>
      <c r="F34" s="72"/>
      <c r="G34" s="2"/>
      <c r="H34" s="51" t="s">
        <v>99</v>
      </c>
      <c r="I34" s="52">
        <v>18</v>
      </c>
      <c r="J34" s="53">
        <f>L$13</f>
        <v>12</v>
      </c>
      <c r="L34" s="129"/>
      <c r="M34" s="6" t="s">
        <v>8</v>
      </c>
      <c r="N34" s="6">
        <v>5970</v>
      </c>
      <c r="O34" s="12"/>
      <c r="P34" s="12"/>
      <c r="Q34" s="12"/>
    </row>
    <row r="35" spans="1:29" ht="12.75" customHeight="1" x14ac:dyDescent="0.25">
      <c r="A35" s="5"/>
      <c r="B35" s="70"/>
      <c r="C35" s="67"/>
      <c r="D35" s="76"/>
      <c r="E35" s="67"/>
      <c r="F35" s="73"/>
      <c r="G35" s="2"/>
      <c r="H35" s="51" t="s">
        <v>18</v>
      </c>
      <c r="I35" s="52">
        <v>9</v>
      </c>
      <c r="J35" s="53">
        <f>L$21</f>
        <v>9</v>
      </c>
      <c r="L35" s="12"/>
      <c r="P35" s="12"/>
      <c r="Q35" s="12"/>
    </row>
    <row r="36" spans="1:29" ht="12.75" customHeight="1" x14ac:dyDescent="0.25">
      <c r="B36" s="21"/>
      <c r="C36" s="21"/>
      <c r="D36" s="63" t="s">
        <v>64</v>
      </c>
      <c r="E36" s="64">
        <f>SUM(E12:E35)</f>
        <v>30</v>
      </c>
      <c r="F36" s="21"/>
      <c r="H36" s="51" t="s">
        <v>36</v>
      </c>
      <c r="I36" s="52">
        <v>2</v>
      </c>
      <c r="J36" s="58">
        <f>L33</f>
        <v>0</v>
      </c>
      <c r="L36" s="130" t="s">
        <v>37</v>
      </c>
      <c r="M36" s="131"/>
      <c r="N36" s="131"/>
      <c r="O36" s="131"/>
      <c r="P36" s="130"/>
      <c r="Q36" s="130"/>
    </row>
    <row r="37" spans="1:29" ht="12.75" customHeight="1" x14ac:dyDescent="0.25">
      <c r="B37" s="38"/>
      <c r="C37" s="39"/>
      <c r="D37" s="39"/>
      <c r="E37" s="39"/>
      <c r="F37" s="39"/>
      <c r="H37" s="51" t="s">
        <v>19</v>
      </c>
      <c r="I37" s="52">
        <v>3</v>
      </c>
      <c r="J37" s="53">
        <f>L$44</f>
        <v>12</v>
      </c>
      <c r="L37" s="128">
        <f>DSUM($B$11:$E$35,$E$11,M37:N38)</f>
        <v>0</v>
      </c>
      <c r="M37" s="18" t="s">
        <v>1</v>
      </c>
      <c r="N37" s="18" t="s">
        <v>2</v>
      </c>
      <c r="O37" s="12"/>
      <c r="P37" s="12"/>
      <c r="Q37" s="12"/>
    </row>
    <row r="38" spans="1:29" ht="12.75" customHeight="1" thickBot="1" x14ac:dyDescent="0.3">
      <c r="B38" s="112" t="s">
        <v>65</v>
      </c>
      <c r="C38" s="113"/>
      <c r="D38" s="113"/>
      <c r="E38" s="113"/>
      <c r="F38" s="114"/>
      <c r="H38" s="54" t="s">
        <v>21</v>
      </c>
      <c r="I38" s="55">
        <v>3</v>
      </c>
      <c r="J38" s="56">
        <f>L$29</f>
        <v>0</v>
      </c>
      <c r="L38" s="129"/>
      <c r="M38" s="6" t="s">
        <v>8</v>
      </c>
      <c r="N38" s="6">
        <v>5990</v>
      </c>
      <c r="O38" s="12"/>
      <c r="P38" s="12"/>
      <c r="Q38" s="12"/>
    </row>
    <row r="39" spans="1:29" ht="12.75" customHeight="1" thickTop="1" x14ac:dyDescent="0.25">
      <c r="B39" s="103"/>
      <c r="C39" s="104"/>
      <c r="D39" s="104"/>
      <c r="E39" s="104"/>
      <c r="F39" s="105"/>
      <c r="I39" s="19"/>
      <c r="J39" s="34"/>
      <c r="L39" s="128">
        <f>DSUM($B$11:$E$35,$E$11,M39:N40)</f>
        <v>0</v>
      </c>
      <c r="M39" s="18" t="s">
        <v>1</v>
      </c>
      <c r="N39" s="18" t="s">
        <v>2</v>
      </c>
      <c r="O39" s="12"/>
      <c r="P39" s="12"/>
      <c r="Q39" s="12"/>
    </row>
    <row r="40" spans="1:29" ht="12.75" customHeight="1" thickBot="1" x14ac:dyDescent="0.3">
      <c r="B40" s="106"/>
      <c r="C40" s="107"/>
      <c r="D40" s="107"/>
      <c r="E40" s="107"/>
      <c r="F40" s="108"/>
      <c r="J40" s="34"/>
      <c r="L40" s="129"/>
      <c r="M40" s="6" t="s">
        <v>8</v>
      </c>
      <c r="N40" s="6">
        <v>5991</v>
      </c>
      <c r="O40" s="12"/>
      <c r="P40" s="12"/>
      <c r="Q40" s="12"/>
    </row>
    <row r="41" spans="1:29" ht="12.75" customHeight="1" x14ac:dyDescent="0.25">
      <c r="B41" s="106"/>
      <c r="C41" s="107"/>
      <c r="D41" s="107"/>
      <c r="E41" s="107"/>
      <c r="F41" s="108"/>
      <c r="H41" s="45" t="s">
        <v>38</v>
      </c>
      <c r="I41" s="59"/>
      <c r="J41" s="60"/>
      <c r="L41" s="128">
        <f>DSUM($B$11:$E$35,$E$11,M41:N42)</f>
        <v>0</v>
      </c>
      <c r="M41" s="18" t="s">
        <v>1</v>
      </c>
      <c r="N41" s="18" t="s">
        <v>2</v>
      </c>
      <c r="O41" s="12"/>
      <c r="P41" s="12"/>
      <c r="Q41" s="12"/>
    </row>
    <row r="42" spans="1:29" ht="12.75" customHeight="1" x14ac:dyDescent="0.25">
      <c r="B42" s="106"/>
      <c r="C42" s="107"/>
      <c r="D42" s="107"/>
      <c r="E42" s="107"/>
      <c r="F42" s="108"/>
      <c r="H42" s="147" t="s">
        <v>39</v>
      </c>
      <c r="I42" s="49">
        <v>60</v>
      </c>
      <c r="J42" s="50">
        <f>J43+J47</f>
        <v>30</v>
      </c>
      <c r="L42" s="129"/>
      <c r="M42" s="6" t="s">
        <v>8</v>
      </c>
      <c r="N42" s="6">
        <v>6990</v>
      </c>
      <c r="O42" s="12"/>
      <c r="P42" s="12"/>
      <c r="Q42" s="12"/>
    </row>
    <row r="43" spans="1:29" ht="12.75" customHeight="1" x14ac:dyDescent="0.25">
      <c r="B43" s="106"/>
      <c r="C43" s="107"/>
      <c r="D43" s="107"/>
      <c r="E43" s="107"/>
      <c r="F43" s="108"/>
      <c r="H43" s="51" t="str">
        <f>I43 &amp; " credit minimum of course work"</f>
        <v>27 credit minimum of course work</v>
      </c>
      <c r="I43" s="52">
        <f>21+6</f>
        <v>27</v>
      </c>
      <c r="J43" s="53">
        <f>((L$13+L$17)+L$44)-IF((J45&gt;I45),(J45-I45))</f>
        <v>30</v>
      </c>
      <c r="L43" s="131" t="s">
        <v>28</v>
      </c>
      <c r="M43" s="131"/>
      <c r="N43" s="131"/>
      <c r="O43" s="131"/>
      <c r="P43" s="131"/>
      <c r="Q43" s="131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</row>
    <row r="44" spans="1:29" ht="12.75" customHeight="1" x14ac:dyDescent="0.25">
      <c r="B44" s="106"/>
      <c r="C44" s="107"/>
      <c r="D44" s="107"/>
      <c r="E44" s="107"/>
      <c r="F44" s="108"/>
      <c r="H44" s="51" t="s">
        <v>40</v>
      </c>
      <c r="I44" s="52">
        <v>21</v>
      </c>
      <c r="J44" s="53">
        <f>L$13</f>
        <v>12</v>
      </c>
      <c r="L44" s="133">
        <f>DSUM($B$11:$E$35,$E$11,M44:AC45)</f>
        <v>12</v>
      </c>
      <c r="M44" s="79" t="s">
        <v>1</v>
      </c>
      <c r="N44" s="79" t="s">
        <v>1</v>
      </c>
      <c r="O44" s="79" t="s">
        <v>1</v>
      </c>
      <c r="P44" s="79" t="s">
        <v>1</v>
      </c>
      <c r="Q44" s="79" t="s">
        <v>1</v>
      </c>
      <c r="R44" s="79" t="s">
        <v>1</v>
      </c>
      <c r="S44" s="79" t="s">
        <v>1</v>
      </c>
      <c r="T44" s="79" t="s">
        <v>1</v>
      </c>
      <c r="U44" s="79" t="s">
        <v>1</v>
      </c>
      <c r="V44" s="79" t="s">
        <v>1</v>
      </c>
      <c r="W44" s="79" t="s">
        <v>1</v>
      </c>
      <c r="X44" s="79" t="s">
        <v>1</v>
      </c>
      <c r="Y44" s="79" t="s">
        <v>1</v>
      </c>
      <c r="Z44" s="79" t="s">
        <v>1</v>
      </c>
      <c r="AA44" s="79" t="s">
        <v>1</v>
      </c>
      <c r="AB44" s="79" t="s">
        <v>1</v>
      </c>
      <c r="AC44" s="79" t="s">
        <v>2</v>
      </c>
    </row>
    <row r="45" spans="1:29" ht="12.75" customHeight="1" x14ac:dyDescent="0.25">
      <c r="B45" s="106"/>
      <c r="C45" s="107"/>
      <c r="D45" s="107"/>
      <c r="E45" s="107"/>
      <c r="F45" s="108"/>
      <c r="H45" s="51" t="s">
        <v>29</v>
      </c>
      <c r="I45" s="52">
        <v>12</v>
      </c>
      <c r="J45" s="53">
        <f>L$21</f>
        <v>9</v>
      </c>
      <c r="L45" s="134"/>
      <c r="M45" s="80" t="s">
        <v>30</v>
      </c>
      <c r="N45" s="80" t="s">
        <v>68</v>
      </c>
      <c r="O45" s="80" t="s">
        <v>69</v>
      </c>
      <c r="P45" s="80" t="s">
        <v>70</v>
      </c>
      <c r="Q45" s="81" t="s">
        <v>83</v>
      </c>
      <c r="R45" s="80" t="s">
        <v>83</v>
      </c>
      <c r="S45" s="80" t="s">
        <v>83</v>
      </c>
      <c r="T45" s="80" t="s">
        <v>71</v>
      </c>
      <c r="U45" s="80" t="s">
        <v>83</v>
      </c>
      <c r="V45" s="80" t="s">
        <v>72</v>
      </c>
      <c r="W45" s="80" t="s">
        <v>73</v>
      </c>
      <c r="X45" s="80" t="s">
        <v>74</v>
      </c>
      <c r="Y45" s="80" t="s">
        <v>83</v>
      </c>
      <c r="Z45" s="80" t="s">
        <v>75</v>
      </c>
      <c r="AA45" s="80" t="s">
        <v>76</v>
      </c>
      <c r="AB45" s="80" t="s">
        <v>77</v>
      </c>
      <c r="AC45" s="81" t="s">
        <v>23</v>
      </c>
    </row>
    <row r="46" spans="1:29" ht="12.75" customHeight="1" x14ac:dyDescent="0.25">
      <c r="B46" s="109"/>
      <c r="C46" s="110"/>
      <c r="D46" s="110"/>
      <c r="E46" s="110"/>
      <c r="F46" s="111"/>
      <c r="H46" s="51" t="s">
        <v>41</v>
      </c>
      <c r="I46" s="52">
        <v>6</v>
      </c>
      <c r="J46" s="53">
        <f>L$44</f>
        <v>12</v>
      </c>
      <c r="L46" s="22"/>
      <c r="M46" s="6"/>
      <c r="N46" s="6"/>
      <c r="O46" s="12"/>
      <c r="P46" s="12"/>
      <c r="Q46" s="12"/>
    </row>
    <row r="47" spans="1:29" ht="12.75" customHeight="1" thickBot="1" x14ac:dyDescent="0.3">
      <c r="B47" s="62"/>
      <c r="C47" s="62"/>
      <c r="D47" s="62"/>
      <c r="E47" s="62"/>
      <c r="F47" s="62"/>
      <c r="H47" s="54" t="s">
        <v>42</v>
      </c>
      <c r="I47" s="55"/>
      <c r="J47" s="56">
        <f>L$41</f>
        <v>0</v>
      </c>
      <c r="L47" s="12"/>
      <c r="M47" s="12"/>
      <c r="N47" s="12"/>
      <c r="O47" s="12"/>
      <c r="P47" s="12"/>
      <c r="Q47" s="12"/>
    </row>
    <row r="48" spans="1:29" ht="12.75" customHeight="1" x14ac:dyDescent="0.25">
      <c r="J48" s="34"/>
      <c r="L48" s="12"/>
      <c r="M48" s="12"/>
      <c r="N48" s="12"/>
      <c r="O48" s="12"/>
      <c r="P48" s="12"/>
      <c r="Q48" s="12"/>
    </row>
    <row r="49" spans="8:17" ht="12.75" customHeight="1" thickBot="1" x14ac:dyDescent="0.3">
      <c r="J49" s="34"/>
      <c r="L49" s="12"/>
      <c r="M49" s="12"/>
      <c r="N49" s="12"/>
      <c r="O49" s="12"/>
      <c r="P49" s="12"/>
      <c r="Q49" s="12"/>
    </row>
    <row r="50" spans="8:17" ht="14.1" customHeight="1" x14ac:dyDescent="0.25">
      <c r="H50" s="45" t="s">
        <v>43</v>
      </c>
      <c r="I50" s="59"/>
      <c r="J50" s="60"/>
      <c r="L50" s="12"/>
      <c r="M50" s="12"/>
      <c r="N50" s="12"/>
      <c r="O50" s="12"/>
      <c r="P50" s="12"/>
      <c r="Q50" s="12"/>
    </row>
    <row r="51" spans="8:17" ht="13.2" x14ac:dyDescent="0.25">
      <c r="H51" s="147" t="s">
        <v>10</v>
      </c>
      <c r="I51" s="49">
        <v>30</v>
      </c>
      <c r="J51" s="50">
        <f>J52+J56</f>
        <v>30</v>
      </c>
      <c r="L51" s="12"/>
      <c r="M51" s="12"/>
      <c r="N51" s="12"/>
      <c r="O51" s="12"/>
      <c r="P51" s="12"/>
      <c r="Q51" s="12"/>
    </row>
    <row r="52" spans="8:17" ht="13.2" x14ac:dyDescent="0.25">
      <c r="H52" s="51" t="str">
        <f>I52 &amp; " credit minimum of course work"</f>
        <v>18 credit minimum of course work</v>
      </c>
      <c r="I52" s="52">
        <v>18</v>
      </c>
      <c r="J52" s="53">
        <f>((L$13+L$17)+L$44)-IF((J54&gt;I54),(J54-I54))</f>
        <v>30</v>
      </c>
      <c r="L52" s="12"/>
      <c r="M52" s="12"/>
      <c r="N52" s="12"/>
      <c r="O52" s="12"/>
      <c r="P52" s="12"/>
      <c r="Q52" s="12"/>
    </row>
    <row r="53" spans="8:17" ht="13.2" x14ac:dyDescent="0.25">
      <c r="H53" s="51" t="s">
        <v>44</v>
      </c>
      <c r="I53" s="52">
        <v>9</v>
      </c>
      <c r="J53" s="53">
        <f>L$13</f>
        <v>12</v>
      </c>
      <c r="L53" s="12"/>
      <c r="M53" s="12"/>
      <c r="N53" s="12"/>
      <c r="O53" s="12"/>
      <c r="P53" s="12"/>
      <c r="Q53" s="12"/>
    </row>
    <row r="54" spans="8:17" ht="13.2" x14ac:dyDescent="0.25">
      <c r="H54" s="51" t="s">
        <v>29</v>
      </c>
      <c r="I54" s="52">
        <v>12</v>
      </c>
      <c r="J54" s="53">
        <f>L$21</f>
        <v>9</v>
      </c>
      <c r="L54" s="12"/>
      <c r="M54" s="12"/>
      <c r="N54" s="12"/>
      <c r="O54" s="12"/>
      <c r="P54" s="12"/>
      <c r="Q54" s="12"/>
    </row>
    <row r="55" spans="8:17" ht="13.2" x14ac:dyDescent="0.25">
      <c r="H55" s="51" t="s">
        <v>19</v>
      </c>
      <c r="I55" s="52">
        <v>3</v>
      </c>
      <c r="J55" s="53">
        <f>L$44</f>
        <v>12</v>
      </c>
      <c r="L55" s="12"/>
      <c r="M55" s="12"/>
      <c r="N55" s="12"/>
      <c r="O55" s="12"/>
      <c r="P55" s="12"/>
      <c r="Q55" s="12"/>
    </row>
    <row r="56" spans="8:17" ht="13.8" thickBot="1" x14ac:dyDescent="0.3">
      <c r="H56" s="54" t="s">
        <v>42</v>
      </c>
      <c r="I56" s="55"/>
      <c r="J56" s="56">
        <f>L$41</f>
        <v>0</v>
      </c>
      <c r="L56" s="12"/>
      <c r="M56" s="12"/>
      <c r="N56" s="12"/>
      <c r="O56" s="12"/>
      <c r="P56" s="12"/>
      <c r="Q56" s="12"/>
    </row>
    <row r="57" spans="8:17" ht="13.2" x14ac:dyDescent="0.25">
      <c r="L57" s="12"/>
      <c r="M57" s="12"/>
      <c r="N57" s="12"/>
      <c r="O57" s="12"/>
      <c r="P57" s="12"/>
      <c r="Q57" s="12"/>
    </row>
    <row r="58" spans="8:17" ht="13.2" x14ac:dyDescent="0.25">
      <c r="I58" s="12"/>
      <c r="L58" s="12"/>
      <c r="M58" s="12"/>
      <c r="N58" s="12"/>
      <c r="O58" s="12"/>
      <c r="P58" s="12"/>
      <c r="Q58" s="12"/>
    </row>
    <row r="59" spans="8:17" ht="13.2" x14ac:dyDescent="0.25">
      <c r="I59" s="12"/>
      <c r="L59" s="12"/>
      <c r="M59" s="12"/>
      <c r="N59" s="12"/>
      <c r="O59" s="12"/>
      <c r="P59" s="12"/>
      <c r="Q59" s="12"/>
    </row>
    <row r="60" spans="8:17" ht="13.2" x14ac:dyDescent="0.25">
      <c r="I60" s="12"/>
      <c r="L60" s="12"/>
      <c r="M60" s="12"/>
      <c r="N60" s="12"/>
      <c r="O60" s="12"/>
      <c r="P60" s="12"/>
      <c r="Q60" s="12"/>
    </row>
  </sheetData>
  <sheetProtection selectLockedCells="1"/>
  <mergeCells count="27">
    <mergeCell ref="L43:Q43"/>
    <mergeCell ref="L44:L45"/>
    <mergeCell ref="L41:L42"/>
    <mergeCell ref="L25:L26"/>
    <mergeCell ref="L28:Q28"/>
    <mergeCell ref="L29:L30"/>
    <mergeCell ref="L32:Q32"/>
    <mergeCell ref="L33:L34"/>
    <mergeCell ref="L11:Q11"/>
    <mergeCell ref="L12:Q12"/>
    <mergeCell ref="L13:L14"/>
    <mergeCell ref="L37:L38"/>
    <mergeCell ref="L39:L40"/>
    <mergeCell ref="L36:Q36"/>
    <mergeCell ref="L16:Q16"/>
    <mergeCell ref="L17:L18"/>
    <mergeCell ref="L20:Q20"/>
    <mergeCell ref="L21:L22"/>
    <mergeCell ref="L24:Q24"/>
    <mergeCell ref="B39:F46"/>
    <mergeCell ref="B38:F38"/>
    <mergeCell ref="B3:J6"/>
    <mergeCell ref="C8:F8"/>
    <mergeCell ref="B1:J1"/>
    <mergeCell ref="B2:J2"/>
    <mergeCell ref="B10:C10"/>
    <mergeCell ref="C9:F9"/>
  </mergeCells>
  <conditionalFormatting sqref="J14 J24">
    <cfRule type="cellIs" dxfId="51" priority="1" stopIfTrue="1" operator="greaterThan">
      <formula>11</formula>
    </cfRule>
  </conditionalFormatting>
  <conditionalFormatting sqref="J25 J45 J54">
    <cfRule type="cellIs" dxfId="50" priority="2" stopIfTrue="1" operator="greaterThan">
      <formula>12</formula>
    </cfRule>
    <cfRule type="cellIs" dxfId="49" priority="2" stopIfTrue="1" operator="lessThan">
      <formula>13</formula>
    </cfRule>
  </conditionalFormatting>
  <conditionalFormatting sqref="J43">
    <cfRule type="cellIs" dxfId="48" priority="3" stopIfTrue="1" operator="greaterThan">
      <formula>26</formula>
    </cfRule>
  </conditionalFormatting>
  <conditionalFormatting sqref="J42">
    <cfRule type="cellIs" dxfId="47" priority="4" stopIfTrue="1" operator="greaterThan">
      <formula>59</formula>
    </cfRule>
  </conditionalFormatting>
  <conditionalFormatting sqref="J18">
    <cfRule type="cellIs" dxfId="46" priority="5" stopIfTrue="1" operator="between">
      <formula>6</formula>
      <formula>10</formula>
    </cfRule>
    <cfRule type="cellIs" dxfId="45" priority="5" stopIfTrue="1" operator="greaterThan">
      <formula>10</formula>
    </cfRule>
  </conditionalFormatting>
  <conditionalFormatting sqref="J53">
    <cfRule type="cellIs" dxfId="44" priority="6" stopIfTrue="1" operator="greaterThan">
      <formula>8</formula>
    </cfRule>
  </conditionalFormatting>
  <conditionalFormatting sqref="J36">
    <cfRule type="cellIs" dxfId="43" priority="7" stopIfTrue="1" operator="greaterThan">
      <formula>2</formula>
    </cfRule>
    <cfRule type="cellIs" dxfId="42" priority="7" stopIfTrue="1" operator="lessThan">
      <formula>3</formula>
    </cfRule>
  </conditionalFormatting>
  <conditionalFormatting sqref="J46">
    <cfRule type="cellIs" dxfId="41" priority="8" stopIfTrue="1" operator="greaterThan">
      <formula>5</formula>
    </cfRule>
  </conditionalFormatting>
  <conditionalFormatting sqref="J17 J27 J38">
    <cfRule type="cellIs" dxfId="40" priority="9" stopIfTrue="1" operator="lessThan">
      <formula>4</formula>
    </cfRule>
    <cfRule type="cellIs" dxfId="39" priority="9" stopIfTrue="1" operator="greaterThan">
      <formula>3</formula>
    </cfRule>
  </conditionalFormatting>
  <conditionalFormatting sqref="J12 J22 J32:J33 J51">
    <cfRule type="cellIs" dxfId="38" priority="10" stopIfTrue="1" operator="greaterThan">
      <formula>29</formula>
    </cfRule>
  </conditionalFormatting>
  <conditionalFormatting sqref="J15 J35">
    <cfRule type="cellIs" dxfId="37" priority="11" stopIfTrue="1" operator="greaterThan">
      <formula>9</formula>
    </cfRule>
    <cfRule type="cellIs" dxfId="36" priority="11" stopIfTrue="1" operator="lessThan">
      <formula>10</formula>
    </cfRule>
  </conditionalFormatting>
  <conditionalFormatting sqref="J28">
    <cfRule type="cellIs" dxfId="35" priority="12" stopIfTrue="1" operator="between">
      <formula>2</formula>
      <formula>6</formula>
    </cfRule>
    <cfRule type="cellIs" dxfId="34" priority="12" stopIfTrue="1" operator="greaterThan">
      <formula>6</formula>
    </cfRule>
  </conditionalFormatting>
  <conditionalFormatting sqref="J44">
    <cfRule type="cellIs" dxfId="33" priority="13" stopIfTrue="1" operator="greaterThan">
      <formula>20</formula>
    </cfRule>
  </conditionalFormatting>
  <conditionalFormatting sqref="J34 J52">
    <cfRule type="cellIs" dxfId="32" priority="14" stopIfTrue="1" operator="greaterThan">
      <formula>$I$34-1</formula>
    </cfRule>
  </conditionalFormatting>
  <conditionalFormatting sqref="J47 J56">
    <cfRule type="cellIs" dxfId="31" priority="15" stopIfTrue="1" operator="greaterThan">
      <formula>0</formula>
    </cfRule>
  </conditionalFormatting>
  <conditionalFormatting sqref="J16 J26 J37 J55">
    <cfRule type="cellIs" dxfId="30" priority="16" stopIfTrue="1" operator="greaterThan">
      <formula>2</formula>
    </cfRule>
  </conditionalFormatting>
  <conditionalFormatting sqref="J13">
    <cfRule type="cellIs" dxfId="29" priority="17" stopIfTrue="1" operator="greaterThan">
      <formula>19</formula>
    </cfRule>
  </conditionalFormatting>
  <conditionalFormatting sqref="J23">
    <cfRule type="cellIs" dxfId="28" priority="18" stopIfTrue="1" operator="greaterThan">
      <formula>23</formula>
    </cfRule>
  </conditionalFormatting>
  <conditionalFormatting sqref="F12:F35">
    <cfRule type="cellIs" dxfId="27" priority="19" stopIfTrue="1" operator="equal">
      <formula>"A"</formula>
    </cfRule>
    <cfRule type="cellIs" dxfId="26" priority="19" stopIfTrue="1" operator="equal">
      <formula>"P"</formula>
    </cfRule>
    <cfRule type="cellIs" dxfId="25" priority="20" stopIfTrue="1" operator="equal">
      <formula>"AB"</formula>
    </cfRule>
    <cfRule type="cellIs" dxfId="24" priority="21" stopIfTrue="1" operator="equal">
      <formula>"B"</formula>
    </cfRule>
    <cfRule type="cellIs" dxfId="23" priority="22" stopIfTrue="1" operator="equal">
      <formula>"BC"</formula>
    </cfRule>
    <cfRule type="containsBlanks" dxfId="22" priority="24" stopIfTrue="1">
      <formula>LEN(TRIM(F12))=0</formula>
    </cfRule>
  </conditionalFormatting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D6" sqref="D6"/>
    </sheetView>
  </sheetViews>
  <sheetFormatPr defaultColWidth="17.109375" defaultRowHeight="12.75" customHeight="1" x14ac:dyDescent="0.25"/>
  <cols>
    <col min="1" max="1" width="2.109375" customWidth="1"/>
    <col min="2" max="2" width="7" customWidth="1"/>
    <col min="3" max="3" width="8.44140625" customWidth="1"/>
    <col min="4" max="4" width="22" customWidth="1"/>
    <col min="5" max="5" width="8.44140625" customWidth="1"/>
    <col min="6" max="6" width="8" customWidth="1"/>
    <col min="7" max="7" width="2.109375" customWidth="1"/>
    <col min="8" max="8" width="47.6640625" customWidth="1"/>
    <col min="9" max="9" width="8.44140625" hidden="1" customWidth="1"/>
    <col min="10" max="10" width="8.44140625" customWidth="1"/>
    <col min="11" max="11" width="4" hidden="1" customWidth="1"/>
    <col min="12" max="12" width="2.33203125" hidden="1" customWidth="1"/>
    <col min="13" max="14" width="8.44140625" hidden="1" customWidth="1"/>
    <col min="15" max="15" width="10.44140625" hidden="1" customWidth="1"/>
    <col min="16" max="19" width="8.44140625" hidden="1" customWidth="1"/>
    <col min="20" max="31" width="0" hidden="1" customWidth="1"/>
  </cols>
  <sheetData>
    <row r="1" spans="1:19" ht="46.5" customHeight="1" thickBot="1" x14ac:dyDescent="0.35">
      <c r="A1" s="35"/>
      <c r="B1" s="141" t="s">
        <v>98</v>
      </c>
      <c r="C1" s="141"/>
      <c r="D1" s="141"/>
      <c r="E1" s="141"/>
      <c r="F1" s="141"/>
      <c r="G1" s="141"/>
      <c r="H1" s="141"/>
      <c r="I1" s="141"/>
      <c r="J1" s="141"/>
      <c r="K1" s="6"/>
      <c r="L1" s="35"/>
      <c r="M1" s="6"/>
      <c r="N1" s="6"/>
      <c r="O1" s="6"/>
      <c r="P1" s="6"/>
      <c r="Q1" s="6"/>
      <c r="R1" s="6"/>
      <c r="S1" s="6"/>
    </row>
    <row r="2" spans="1:19" ht="132" customHeight="1" thickTop="1" thickBot="1" x14ac:dyDescent="0.3">
      <c r="A2" s="35"/>
      <c r="B2" s="144" t="s">
        <v>88</v>
      </c>
      <c r="C2" s="144"/>
      <c r="D2" s="144"/>
      <c r="E2" s="144"/>
      <c r="F2" s="144"/>
      <c r="G2" s="144"/>
      <c r="H2" s="144"/>
      <c r="I2" s="144"/>
      <c r="J2" s="144"/>
      <c r="K2" s="6"/>
      <c r="L2" s="35"/>
      <c r="M2" s="6"/>
      <c r="N2" s="6"/>
      <c r="O2" s="6"/>
      <c r="P2" s="6"/>
      <c r="Q2" s="6"/>
      <c r="R2" s="6"/>
      <c r="S2" s="6"/>
    </row>
    <row r="3" spans="1:19" ht="13.8" thickTop="1" x14ac:dyDescent="0.25">
      <c r="A3" s="35"/>
      <c r="B3" s="88" t="s">
        <v>0</v>
      </c>
      <c r="C3" s="145" t="s">
        <v>78</v>
      </c>
      <c r="D3" s="145"/>
      <c r="E3" s="145"/>
      <c r="F3" s="145"/>
      <c r="G3" s="83"/>
      <c r="H3" s="83"/>
      <c r="I3" s="83"/>
      <c r="J3" s="83"/>
      <c r="K3" s="6"/>
      <c r="L3" s="35"/>
      <c r="M3" s="6"/>
      <c r="N3" s="6"/>
      <c r="O3" s="6"/>
      <c r="P3" s="6"/>
      <c r="Q3" s="6"/>
      <c r="R3" s="6"/>
      <c r="S3" s="6"/>
    </row>
    <row r="4" spans="1:19" ht="12.75" customHeight="1" x14ac:dyDescent="0.25">
      <c r="A4" s="35"/>
      <c r="B4" s="89" t="s">
        <v>66</v>
      </c>
      <c r="C4" s="142">
        <v>41676</v>
      </c>
      <c r="D4" s="143"/>
      <c r="E4" s="143"/>
      <c r="F4" s="143"/>
      <c r="G4" s="35"/>
      <c r="H4" s="35"/>
      <c r="I4" s="6"/>
      <c r="J4" s="35"/>
      <c r="K4" s="6"/>
      <c r="L4" s="35"/>
      <c r="M4" s="6"/>
      <c r="N4" s="6"/>
      <c r="O4" s="6"/>
      <c r="P4" s="6"/>
      <c r="Q4" s="6"/>
      <c r="R4" s="6"/>
      <c r="S4" s="6"/>
    </row>
    <row r="5" spans="1:19" ht="12.75" customHeight="1" thickBot="1" x14ac:dyDescent="0.3">
      <c r="A5" s="35"/>
      <c r="B5" s="84"/>
      <c r="C5" s="85"/>
      <c r="D5" s="86"/>
      <c r="E5" s="86"/>
      <c r="F5" s="86"/>
      <c r="G5" s="40"/>
      <c r="H5" s="35"/>
      <c r="I5" s="6"/>
      <c r="J5" s="35"/>
      <c r="K5" s="6"/>
      <c r="L5" s="35"/>
      <c r="M5" s="6"/>
      <c r="N5" s="6"/>
      <c r="O5" s="6"/>
      <c r="P5" s="6"/>
      <c r="Q5" s="6"/>
      <c r="R5" s="6"/>
      <c r="S5" s="6"/>
    </row>
    <row r="6" spans="1:19" ht="12.75" customHeight="1" x14ac:dyDescent="0.25">
      <c r="A6" s="5"/>
      <c r="B6" s="11" t="s">
        <v>1</v>
      </c>
      <c r="C6" s="24" t="s">
        <v>2</v>
      </c>
      <c r="D6" s="24" t="s">
        <v>3</v>
      </c>
      <c r="E6" s="24" t="s">
        <v>4</v>
      </c>
      <c r="F6" s="14" t="s">
        <v>5</v>
      </c>
      <c r="G6" s="2"/>
      <c r="H6" s="45" t="s">
        <v>45</v>
      </c>
      <c r="I6" s="46"/>
      <c r="J6" s="91"/>
      <c r="K6" s="36"/>
      <c r="L6" s="35"/>
      <c r="M6" s="146" t="s">
        <v>7</v>
      </c>
      <c r="N6" s="146"/>
      <c r="O6" s="146"/>
      <c r="P6" s="146"/>
      <c r="Q6" s="146"/>
      <c r="R6" s="146"/>
      <c r="S6" s="12"/>
    </row>
    <row r="7" spans="1:19" ht="12.75" customHeight="1" x14ac:dyDescent="0.25">
      <c r="A7" s="5"/>
      <c r="B7" s="90" t="s">
        <v>82</v>
      </c>
      <c r="C7" s="4">
        <v>4471</v>
      </c>
      <c r="D7" s="101" t="s">
        <v>86</v>
      </c>
      <c r="E7" s="4">
        <v>3</v>
      </c>
      <c r="F7" s="102" t="s">
        <v>9</v>
      </c>
      <c r="G7" s="2"/>
      <c r="H7" s="100" t="s">
        <v>91</v>
      </c>
      <c r="I7" s="49">
        <v>12</v>
      </c>
      <c r="J7" s="92">
        <f>M$8</f>
        <v>12</v>
      </c>
      <c r="K7" s="20">
        <f>MAX(0,(J7-I7))</f>
        <v>0</v>
      </c>
      <c r="M7" s="126" t="s">
        <v>46</v>
      </c>
      <c r="N7" s="127"/>
      <c r="O7" s="127"/>
      <c r="P7" s="127"/>
      <c r="Q7" s="127"/>
      <c r="R7" s="127"/>
      <c r="S7" s="12"/>
    </row>
    <row r="8" spans="1:19" ht="12.75" customHeight="1" x14ac:dyDescent="0.25">
      <c r="A8" s="5"/>
      <c r="B8" s="10" t="s">
        <v>8</v>
      </c>
      <c r="C8" s="4">
        <v>4000</v>
      </c>
      <c r="D8" s="87" t="s">
        <v>81</v>
      </c>
      <c r="E8" s="4">
        <v>3</v>
      </c>
      <c r="F8" s="102" t="s">
        <v>9</v>
      </c>
      <c r="G8" s="2"/>
      <c r="H8" s="97" t="s">
        <v>92</v>
      </c>
      <c r="I8" s="52"/>
      <c r="J8" s="93">
        <f>M$12</f>
        <v>18</v>
      </c>
      <c r="K8" s="12"/>
      <c r="M8" s="128">
        <f>DSUM($B$6:$E$30,$E$6,N8:S9)</f>
        <v>12</v>
      </c>
      <c r="N8" s="1" t="s">
        <v>2</v>
      </c>
      <c r="O8" s="1" t="s">
        <v>2</v>
      </c>
      <c r="P8" s="1"/>
      <c r="Q8" s="1"/>
      <c r="R8" s="1"/>
      <c r="S8" s="1"/>
    </row>
    <row r="9" spans="1:19" ht="12.75" customHeight="1" x14ac:dyDescent="0.25">
      <c r="A9" s="5"/>
      <c r="B9" s="10" t="s">
        <v>8</v>
      </c>
      <c r="C9" s="4">
        <v>5496</v>
      </c>
      <c r="D9" s="87" t="s">
        <v>81</v>
      </c>
      <c r="E9" s="4">
        <v>3</v>
      </c>
      <c r="F9" s="102" t="s">
        <v>9</v>
      </c>
      <c r="G9" s="2"/>
      <c r="H9" s="97" t="s">
        <v>90</v>
      </c>
      <c r="I9" s="52">
        <v>10</v>
      </c>
      <c r="J9" s="93">
        <f>M$26</f>
        <v>0</v>
      </c>
      <c r="K9" s="12">
        <f>MAX(0,(J9-I9))</f>
        <v>0</v>
      </c>
      <c r="M9" s="129"/>
      <c r="N9" s="1" t="s">
        <v>47</v>
      </c>
      <c r="O9" s="6" t="s">
        <v>24</v>
      </c>
      <c r="P9" s="6"/>
      <c r="Q9" s="6"/>
      <c r="R9" s="6"/>
      <c r="S9" s="6"/>
    </row>
    <row r="10" spans="1:19" ht="12.75" customHeight="1" x14ac:dyDescent="0.25">
      <c r="A10" s="5"/>
      <c r="B10" s="10" t="s">
        <v>8</v>
      </c>
      <c r="C10" s="4">
        <v>4495</v>
      </c>
      <c r="D10" s="87" t="s">
        <v>81</v>
      </c>
      <c r="E10" s="4">
        <v>3</v>
      </c>
      <c r="F10" s="102" t="s">
        <v>67</v>
      </c>
      <c r="G10" s="2"/>
      <c r="H10" s="51" t="s">
        <v>48</v>
      </c>
      <c r="I10" s="52"/>
      <c r="J10" s="93">
        <f>(SUM(J7:J9)-K9)-K13</f>
        <v>30</v>
      </c>
      <c r="K10" s="12"/>
      <c r="M10" s="12"/>
      <c r="Q10" s="12"/>
      <c r="R10" s="12"/>
      <c r="S10" s="12"/>
    </row>
    <row r="11" spans="1:19" ht="12.75" customHeight="1" x14ac:dyDescent="0.25">
      <c r="A11" s="5"/>
      <c r="B11" s="10" t="s">
        <v>8</v>
      </c>
      <c r="C11" s="4">
        <v>5900</v>
      </c>
      <c r="D11" s="87" t="s">
        <v>81</v>
      </c>
      <c r="E11" s="4">
        <v>3</v>
      </c>
      <c r="F11" s="102" t="s">
        <v>67</v>
      </c>
      <c r="G11" s="2"/>
      <c r="H11" s="96" t="s">
        <v>95</v>
      </c>
      <c r="I11" s="52"/>
      <c r="J11" s="94">
        <f>M$30</f>
        <v>18</v>
      </c>
      <c r="M11" s="138" t="s">
        <v>50</v>
      </c>
      <c r="N11" s="137"/>
      <c r="O11" s="137"/>
      <c r="P11" s="137"/>
      <c r="Q11" s="137"/>
      <c r="R11" s="137"/>
      <c r="S11" s="12"/>
    </row>
    <row r="12" spans="1:19" ht="12.75" customHeight="1" x14ac:dyDescent="0.25">
      <c r="A12" s="5"/>
      <c r="B12" s="10" t="s">
        <v>63</v>
      </c>
      <c r="C12" s="4">
        <v>4611</v>
      </c>
      <c r="D12" s="87" t="s">
        <v>81</v>
      </c>
      <c r="E12" s="4">
        <v>3</v>
      </c>
      <c r="F12" s="102" t="s">
        <v>67</v>
      </c>
      <c r="G12" s="2"/>
      <c r="H12" s="51" t="s">
        <v>51</v>
      </c>
      <c r="I12" s="52"/>
      <c r="J12" s="94">
        <f>M$34</f>
        <v>9</v>
      </c>
      <c r="M12" s="135">
        <f>DSUM($B$6:$E$30,$E$6,N12:S13)-M$26</f>
        <v>18</v>
      </c>
      <c r="N12" s="27" t="s">
        <v>2</v>
      </c>
      <c r="O12" s="27"/>
      <c r="P12" s="27"/>
      <c r="Q12" s="27"/>
      <c r="R12" s="27"/>
      <c r="S12" s="12"/>
    </row>
    <row r="13" spans="1:19" ht="12.75" customHeight="1" thickBot="1" x14ac:dyDescent="0.3">
      <c r="A13" s="5"/>
      <c r="B13" s="10" t="s">
        <v>63</v>
      </c>
      <c r="C13" s="4">
        <v>5631</v>
      </c>
      <c r="D13" s="87" t="s">
        <v>81</v>
      </c>
      <c r="E13" s="4">
        <v>3</v>
      </c>
      <c r="F13" s="102" t="s">
        <v>9</v>
      </c>
      <c r="G13" s="2"/>
      <c r="H13" s="98" t="s">
        <v>94</v>
      </c>
      <c r="I13" s="55">
        <v>3</v>
      </c>
      <c r="J13" s="95">
        <f>M$16</f>
        <v>0</v>
      </c>
      <c r="K13" s="12">
        <f>MAX(0,(J13-I13))</f>
        <v>0</v>
      </c>
      <c r="M13" s="129"/>
      <c r="N13" s="1" t="s">
        <v>53</v>
      </c>
      <c r="O13" s="6"/>
      <c r="P13" s="6"/>
      <c r="Q13" s="6"/>
      <c r="R13" s="6"/>
      <c r="S13" s="12"/>
    </row>
    <row r="14" spans="1:19" ht="12.75" customHeight="1" thickBot="1" x14ac:dyDescent="0.3">
      <c r="A14" s="5"/>
      <c r="B14" s="10" t="s">
        <v>8</v>
      </c>
      <c r="C14" s="4">
        <v>5726</v>
      </c>
      <c r="D14" s="87" t="s">
        <v>81</v>
      </c>
      <c r="E14" s="4">
        <v>3</v>
      </c>
      <c r="F14" s="102" t="s">
        <v>67</v>
      </c>
      <c r="G14" s="2"/>
      <c r="K14" s="12"/>
      <c r="M14" s="12"/>
      <c r="Q14" s="12"/>
      <c r="R14" s="12"/>
      <c r="S14" s="12"/>
    </row>
    <row r="15" spans="1:19" ht="12.75" customHeight="1" x14ac:dyDescent="0.25">
      <c r="A15" s="5"/>
      <c r="B15" s="90" t="s">
        <v>63</v>
      </c>
      <c r="C15" s="4">
        <v>5900</v>
      </c>
      <c r="D15" s="87" t="s">
        <v>81</v>
      </c>
      <c r="E15" s="4">
        <v>3</v>
      </c>
      <c r="F15" s="102" t="s">
        <v>9</v>
      </c>
      <c r="G15" s="2"/>
      <c r="H15" s="45" t="s">
        <v>54</v>
      </c>
      <c r="I15" s="46"/>
      <c r="J15" s="91"/>
      <c r="K15" s="17"/>
      <c r="M15" s="136" t="s">
        <v>55</v>
      </c>
      <c r="N15" s="137"/>
      <c r="O15" s="137"/>
      <c r="P15" s="137"/>
      <c r="Q15" s="136"/>
      <c r="R15" s="136"/>
      <c r="S15" s="12"/>
    </row>
    <row r="16" spans="1:19" ht="12.75" customHeight="1" x14ac:dyDescent="0.25">
      <c r="A16" s="5"/>
      <c r="B16" s="90" t="s">
        <v>8</v>
      </c>
      <c r="C16" s="4">
        <v>5611</v>
      </c>
      <c r="D16" s="87" t="s">
        <v>81</v>
      </c>
      <c r="E16" s="4">
        <v>3</v>
      </c>
      <c r="F16" s="102" t="s">
        <v>67</v>
      </c>
      <c r="G16" s="2"/>
      <c r="H16" s="99" t="s">
        <v>91</v>
      </c>
      <c r="I16" s="49">
        <v>12</v>
      </c>
      <c r="J16" s="92">
        <f>M$8</f>
        <v>12</v>
      </c>
      <c r="K16" s="20">
        <f>MAX(0,(J16-I16))</f>
        <v>0</v>
      </c>
      <c r="M16" s="135">
        <f>DSUM($B$6:$E$30,$E$6,N16:O17)</f>
        <v>0</v>
      </c>
      <c r="N16" s="23" t="s">
        <v>1</v>
      </c>
      <c r="O16" s="23" t="s">
        <v>2</v>
      </c>
      <c r="P16" s="20"/>
      <c r="Q16" s="20"/>
      <c r="R16" s="20"/>
      <c r="S16" s="12"/>
    </row>
    <row r="17" spans="1:19" ht="12.75" customHeight="1" x14ac:dyDescent="0.25">
      <c r="A17" s="5"/>
      <c r="B17" s="90"/>
      <c r="C17" s="4"/>
      <c r="E17" s="4"/>
      <c r="F17" s="9"/>
      <c r="G17" s="2"/>
      <c r="H17" s="96" t="s">
        <v>92</v>
      </c>
      <c r="I17" s="52"/>
      <c r="J17" s="93">
        <f>M$12</f>
        <v>18</v>
      </c>
      <c r="K17" s="12"/>
      <c r="M17" s="129"/>
      <c r="N17" s="6" t="s">
        <v>8</v>
      </c>
      <c r="O17" s="6">
        <v>5805</v>
      </c>
      <c r="P17" s="12"/>
      <c r="Q17" s="12"/>
      <c r="R17" s="12"/>
      <c r="S17" s="12"/>
    </row>
    <row r="18" spans="1:19" ht="12.75" customHeight="1" x14ac:dyDescent="0.25">
      <c r="A18" s="5"/>
      <c r="B18" s="90"/>
      <c r="C18" s="4"/>
      <c r="E18" s="4"/>
      <c r="F18" s="9"/>
      <c r="G18" s="2"/>
      <c r="H18" s="96" t="s">
        <v>93</v>
      </c>
      <c r="I18" s="52">
        <v>6</v>
      </c>
      <c r="J18" s="93">
        <f>M$26</f>
        <v>0</v>
      </c>
      <c r="K18" s="12">
        <f>MAX(0,(J18-I18))</f>
        <v>0</v>
      </c>
      <c r="S18" s="12"/>
    </row>
    <row r="19" spans="1:19" ht="12.75" customHeight="1" x14ac:dyDescent="0.25">
      <c r="A19" s="5"/>
      <c r="B19" s="90"/>
      <c r="C19" s="4"/>
      <c r="E19" s="4"/>
      <c r="F19" s="9"/>
      <c r="G19" s="2"/>
      <c r="H19" s="51" t="s">
        <v>48</v>
      </c>
      <c r="I19" s="52"/>
      <c r="J19" s="93">
        <f>(SUM(J16:J18)-K18)-K22</f>
        <v>30</v>
      </c>
      <c r="K19" s="12"/>
      <c r="M19" s="136" t="s">
        <v>37</v>
      </c>
      <c r="N19" s="137"/>
      <c r="O19" s="137"/>
      <c r="P19" s="137"/>
      <c r="Q19" s="136"/>
      <c r="R19" s="136"/>
      <c r="S19" s="12"/>
    </row>
    <row r="20" spans="1:19" ht="12.75" customHeight="1" x14ac:dyDescent="0.25">
      <c r="A20" s="5"/>
      <c r="B20" s="10"/>
      <c r="C20" s="4"/>
      <c r="E20" s="4"/>
      <c r="F20" s="9"/>
      <c r="G20" s="2"/>
      <c r="H20" s="96" t="s">
        <v>49</v>
      </c>
      <c r="I20" s="52"/>
      <c r="J20" s="94">
        <f>M$30</f>
        <v>18</v>
      </c>
      <c r="M20" s="135">
        <f>DSUM($B$6:$E$30,$E$6,N20:O21)</f>
        <v>0</v>
      </c>
      <c r="N20" s="23" t="s">
        <v>1</v>
      </c>
      <c r="O20" s="23" t="s">
        <v>2</v>
      </c>
      <c r="P20" s="20"/>
      <c r="Q20" s="20"/>
      <c r="R20" s="20"/>
      <c r="S20" s="12"/>
    </row>
    <row r="21" spans="1:19" ht="12.75" customHeight="1" x14ac:dyDescent="0.25">
      <c r="A21" s="5"/>
      <c r="B21" s="10"/>
      <c r="C21" s="4"/>
      <c r="E21" s="4"/>
      <c r="F21" s="9"/>
      <c r="G21" s="2"/>
      <c r="H21" s="51" t="s">
        <v>51</v>
      </c>
      <c r="I21" s="52"/>
      <c r="J21" s="94">
        <f>M$34</f>
        <v>9</v>
      </c>
      <c r="M21" s="129"/>
      <c r="N21" s="6" t="s">
        <v>8</v>
      </c>
      <c r="O21" s="6">
        <v>5990</v>
      </c>
      <c r="P21" s="12"/>
      <c r="Q21" s="12"/>
      <c r="R21" s="12"/>
      <c r="S21" s="12"/>
    </row>
    <row r="22" spans="1:19" ht="12.75" customHeight="1" thickBot="1" x14ac:dyDescent="0.3">
      <c r="A22" s="5"/>
      <c r="B22" s="10"/>
      <c r="C22" s="4"/>
      <c r="E22" s="4"/>
      <c r="F22" s="9"/>
      <c r="G22" s="2"/>
      <c r="H22" s="98" t="s">
        <v>94</v>
      </c>
      <c r="I22" s="55">
        <v>3</v>
      </c>
      <c r="J22" s="95">
        <f>M$16</f>
        <v>0</v>
      </c>
      <c r="K22" s="12">
        <f>MAX(0,(J22-I22))</f>
        <v>0</v>
      </c>
      <c r="M22" s="128">
        <f>DSUM($B$6:$E$30,$E$6,N22:O23)</f>
        <v>0</v>
      </c>
      <c r="N22" s="18" t="s">
        <v>1</v>
      </c>
      <c r="O22" s="18" t="s">
        <v>2</v>
      </c>
      <c r="P22" s="12"/>
      <c r="Q22" s="12"/>
      <c r="R22" s="12"/>
      <c r="S22" s="12"/>
    </row>
    <row r="23" spans="1:19" ht="12.75" customHeight="1" thickBot="1" x14ac:dyDescent="0.3">
      <c r="A23" s="5"/>
      <c r="B23" s="10"/>
      <c r="C23" s="4"/>
      <c r="E23" s="4"/>
      <c r="F23" s="9"/>
      <c r="G23" s="2"/>
      <c r="K23" s="12"/>
      <c r="M23" s="129"/>
      <c r="N23" s="6" t="s">
        <v>8</v>
      </c>
      <c r="O23" s="6">
        <v>5991</v>
      </c>
      <c r="P23" s="12"/>
      <c r="Q23" s="12"/>
      <c r="R23" s="12"/>
      <c r="S23" s="12"/>
    </row>
    <row r="24" spans="1:19" ht="12.75" customHeight="1" x14ac:dyDescent="0.25">
      <c r="A24" s="5"/>
      <c r="B24" s="10"/>
      <c r="C24" s="4"/>
      <c r="E24" s="4"/>
      <c r="F24" s="9"/>
      <c r="G24" s="2"/>
      <c r="H24" s="45" t="s">
        <v>56</v>
      </c>
      <c r="I24" s="46"/>
      <c r="J24" s="91"/>
      <c r="K24" s="17"/>
      <c r="M24" s="139">
        <f>DSUM($B$6:$E$30,$E$6,N24:O25)</f>
        <v>0</v>
      </c>
      <c r="N24" s="18" t="s">
        <v>1</v>
      </c>
      <c r="O24" s="18" t="s">
        <v>2</v>
      </c>
      <c r="P24" s="12"/>
      <c r="Q24" s="12"/>
      <c r="R24" s="12"/>
      <c r="S24" s="12"/>
    </row>
    <row r="25" spans="1:19" ht="12.75" customHeight="1" x14ac:dyDescent="0.25">
      <c r="A25" s="5"/>
      <c r="B25" s="10"/>
      <c r="C25" s="4"/>
      <c r="E25" s="4"/>
      <c r="F25" s="9"/>
      <c r="G25" s="2"/>
      <c r="H25" s="99" t="s">
        <v>91</v>
      </c>
      <c r="I25" s="49">
        <v>12</v>
      </c>
      <c r="J25" s="92">
        <f>M$8</f>
        <v>12</v>
      </c>
      <c r="K25" s="20">
        <f>MAX(0,(J25-I25))</f>
        <v>0</v>
      </c>
      <c r="M25" s="140"/>
      <c r="N25" s="6" t="s">
        <v>8</v>
      </c>
      <c r="O25" s="6">
        <v>6990</v>
      </c>
      <c r="P25" s="3"/>
      <c r="Q25" s="7"/>
      <c r="R25" s="7"/>
      <c r="S25" s="12"/>
    </row>
    <row r="26" spans="1:19" ht="12.75" customHeight="1" x14ac:dyDescent="0.25">
      <c r="A26" s="5"/>
      <c r="B26" s="10"/>
      <c r="C26" s="4"/>
      <c r="E26" s="4"/>
      <c r="F26" s="9"/>
      <c r="G26" s="2"/>
      <c r="H26" s="96" t="s">
        <v>96</v>
      </c>
      <c r="I26" s="52"/>
      <c r="J26" s="93">
        <f>M$12</f>
        <v>18</v>
      </c>
      <c r="K26" s="12"/>
      <c r="M26" s="26">
        <f>SUM(M20:M25)</f>
        <v>0</v>
      </c>
      <c r="N26" s="18"/>
      <c r="O26" s="18"/>
      <c r="P26" s="12"/>
      <c r="Q26" s="12"/>
      <c r="R26" s="12"/>
      <c r="S26" s="12"/>
    </row>
    <row r="27" spans="1:19" ht="12.75" customHeight="1" x14ac:dyDescent="0.25">
      <c r="A27" s="5"/>
      <c r="B27" s="10"/>
      <c r="C27" s="4"/>
      <c r="E27" s="4"/>
      <c r="F27" s="9"/>
      <c r="G27" s="2"/>
      <c r="H27" s="51" t="s">
        <v>57</v>
      </c>
      <c r="I27" s="52">
        <v>0</v>
      </c>
      <c r="J27" s="93">
        <f>M$26</f>
        <v>0</v>
      </c>
      <c r="K27" s="12">
        <f>MAX(0,(J27-I27))</f>
        <v>0</v>
      </c>
      <c r="M27" s="22"/>
      <c r="N27" s="6"/>
      <c r="O27" s="6"/>
      <c r="P27" s="12"/>
      <c r="Q27" s="12"/>
      <c r="R27" s="12"/>
      <c r="S27" s="12"/>
    </row>
    <row r="28" spans="1:19" ht="12.75" customHeight="1" x14ac:dyDescent="0.25">
      <c r="A28" s="5"/>
      <c r="B28" s="10"/>
      <c r="C28" s="4"/>
      <c r="E28" s="4"/>
      <c r="F28" s="9"/>
      <c r="G28" s="2"/>
      <c r="H28" s="51" t="s">
        <v>48</v>
      </c>
      <c r="I28" s="52"/>
      <c r="J28" s="93">
        <f>(SUM(J25:J27)-K27)-K31</f>
        <v>30</v>
      </c>
      <c r="K28" s="12"/>
      <c r="M28" s="12"/>
      <c r="P28" s="12"/>
      <c r="Q28" s="12"/>
      <c r="R28" s="12"/>
      <c r="S28" s="12"/>
    </row>
    <row r="29" spans="1:19" ht="12.75" customHeight="1" x14ac:dyDescent="0.25">
      <c r="A29" s="5"/>
      <c r="B29" s="10"/>
      <c r="C29" s="4"/>
      <c r="E29" s="4"/>
      <c r="F29" s="9"/>
      <c r="G29" s="2"/>
      <c r="H29" s="51" t="s">
        <v>49</v>
      </c>
      <c r="I29" s="52"/>
      <c r="J29" s="94">
        <f>M$30</f>
        <v>18</v>
      </c>
      <c r="M29" s="25" t="s">
        <v>58</v>
      </c>
      <c r="N29" s="29"/>
      <c r="O29" s="29"/>
      <c r="P29" s="29"/>
      <c r="Q29" s="29"/>
      <c r="R29" s="29"/>
      <c r="S29" s="12"/>
    </row>
    <row r="30" spans="1:19" ht="12.75" customHeight="1" x14ac:dyDescent="0.25">
      <c r="A30" s="5"/>
      <c r="B30" s="15"/>
      <c r="C30" s="31"/>
      <c r="D30" s="28"/>
      <c r="E30" s="31"/>
      <c r="F30" s="16"/>
      <c r="G30" s="2"/>
      <c r="H30" s="51" t="s">
        <v>51</v>
      </c>
      <c r="I30" s="52"/>
      <c r="J30" s="94">
        <f>M$34</f>
        <v>9</v>
      </c>
      <c r="M30" s="26">
        <f>DSUM($B$6:$E$30,$E$6,N30:S31)</f>
        <v>18</v>
      </c>
      <c r="N30" s="27" t="s">
        <v>2</v>
      </c>
      <c r="O30" s="27" t="s">
        <v>1</v>
      </c>
      <c r="P30" s="27"/>
      <c r="Q30" s="27"/>
      <c r="R30" s="27"/>
      <c r="S30" s="12"/>
    </row>
    <row r="31" spans="1:19" ht="12.75" customHeight="1" thickBot="1" x14ac:dyDescent="0.3">
      <c r="B31" s="21"/>
      <c r="C31" s="21"/>
      <c r="D31" s="63" t="s">
        <v>64</v>
      </c>
      <c r="E31" s="64">
        <f>SUM(E7:E30)</f>
        <v>30</v>
      </c>
      <c r="F31" s="21"/>
      <c r="H31" s="54" t="s">
        <v>52</v>
      </c>
      <c r="I31" s="55">
        <v>3</v>
      </c>
      <c r="J31" s="95">
        <f>M$16</f>
        <v>0</v>
      </c>
      <c r="K31" s="12">
        <f>MAX(0,(J31-I31))</f>
        <v>0</v>
      </c>
      <c r="M31" s="22"/>
      <c r="N31" s="1" t="s">
        <v>59</v>
      </c>
      <c r="O31" s="6" t="s">
        <v>8</v>
      </c>
      <c r="P31" s="6"/>
      <c r="Q31" s="6"/>
      <c r="R31" s="6"/>
      <c r="S31" s="12"/>
    </row>
    <row r="32" spans="1:19" ht="12.75" customHeight="1" x14ac:dyDescent="0.25">
      <c r="K32" s="12"/>
      <c r="M32" s="12"/>
      <c r="Q32" s="12"/>
      <c r="R32" s="12"/>
      <c r="S32" s="12"/>
    </row>
    <row r="33" spans="8:19" ht="12.75" customHeight="1" x14ac:dyDescent="0.25">
      <c r="H33" s="8" t="s">
        <v>60</v>
      </c>
      <c r="I33" s="28"/>
      <c r="J33" s="28"/>
      <c r="K33" s="17"/>
      <c r="M33" s="25" t="s">
        <v>61</v>
      </c>
      <c r="N33" s="29"/>
      <c r="O33" s="29"/>
      <c r="P33" s="29"/>
      <c r="Q33" s="29"/>
      <c r="R33" s="29"/>
      <c r="S33" s="12"/>
    </row>
    <row r="34" spans="8:19" ht="12.75" customHeight="1" x14ac:dyDescent="0.25">
      <c r="H34" s="13" t="s">
        <v>62</v>
      </c>
      <c r="I34" s="21"/>
      <c r="J34" s="21"/>
      <c r="K34" s="20"/>
      <c r="M34" s="135">
        <f>DSUM($B$6:$E$30,$E$6,N34:S35)</f>
        <v>9</v>
      </c>
      <c r="N34" s="27" t="s">
        <v>2</v>
      </c>
      <c r="O34" s="27" t="s">
        <v>1</v>
      </c>
      <c r="P34" s="27"/>
      <c r="Q34" s="27"/>
      <c r="R34" s="27"/>
      <c r="S34" s="12"/>
    </row>
    <row r="35" spans="8:19" ht="12.75" customHeight="1" x14ac:dyDescent="0.25">
      <c r="K35" s="12"/>
      <c r="M35" s="129"/>
      <c r="N35" s="1" t="s">
        <v>59</v>
      </c>
      <c r="O35" s="6" t="s">
        <v>63</v>
      </c>
      <c r="P35" s="6"/>
      <c r="Q35" s="6"/>
      <c r="R35" s="6"/>
      <c r="S35" s="12"/>
    </row>
    <row r="36" spans="8:19" ht="12.75" customHeight="1" x14ac:dyDescent="0.25">
      <c r="K36" s="12"/>
      <c r="M36" s="30"/>
      <c r="N36" s="18"/>
      <c r="O36" s="18"/>
      <c r="P36" s="12"/>
      <c r="Q36" s="12"/>
      <c r="R36" s="12"/>
      <c r="S36" s="12"/>
    </row>
    <row r="37" spans="8:19" ht="12.75" customHeight="1" x14ac:dyDescent="0.25">
      <c r="K37" s="12"/>
      <c r="M37" s="22"/>
      <c r="N37" s="6"/>
      <c r="O37" s="6"/>
      <c r="P37" s="12"/>
      <c r="Q37" s="12"/>
      <c r="R37" s="12"/>
      <c r="S37" s="12"/>
    </row>
    <row r="38" spans="8:19" ht="12.75" customHeight="1" x14ac:dyDescent="0.25">
      <c r="M38" s="12"/>
      <c r="N38" s="12"/>
      <c r="O38" s="12"/>
      <c r="P38" s="12"/>
      <c r="Q38" s="12"/>
      <c r="R38" s="12"/>
      <c r="S38" s="12"/>
    </row>
    <row r="39" spans="8:19" ht="12.75" customHeight="1" x14ac:dyDescent="0.25">
      <c r="M39" s="7"/>
      <c r="N39" s="3"/>
      <c r="O39" s="3"/>
      <c r="P39" s="3"/>
      <c r="Q39" s="7"/>
      <c r="R39" s="7"/>
      <c r="S39" s="12"/>
    </row>
    <row r="40" spans="8:19" ht="12.75" customHeight="1" x14ac:dyDescent="0.25">
      <c r="K40" s="12"/>
      <c r="M40" s="30"/>
      <c r="N40" s="18"/>
      <c r="O40" s="18"/>
      <c r="P40" s="12"/>
      <c r="Q40" s="12"/>
      <c r="R40" s="12"/>
      <c r="S40" s="12"/>
    </row>
    <row r="41" spans="8:19" ht="12.75" customHeight="1" x14ac:dyDescent="0.25">
      <c r="K41" s="12"/>
      <c r="M41" s="22"/>
      <c r="N41" s="6"/>
      <c r="O41" s="6"/>
      <c r="P41" s="12"/>
      <c r="Q41" s="12"/>
      <c r="R41" s="12"/>
      <c r="S41" s="12"/>
    </row>
  </sheetData>
  <mergeCells count="16">
    <mergeCell ref="B1:J1"/>
    <mergeCell ref="C4:F4"/>
    <mergeCell ref="B2:J2"/>
    <mergeCell ref="C3:F3"/>
    <mergeCell ref="M6:R6"/>
    <mergeCell ref="M7:R7"/>
    <mergeCell ref="M8:M9"/>
    <mergeCell ref="M11:R11"/>
    <mergeCell ref="M12:M13"/>
    <mergeCell ref="M24:M25"/>
    <mergeCell ref="M34:M35"/>
    <mergeCell ref="M15:R15"/>
    <mergeCell ref="M16:M17"/>
    <mergeCell ref="M19:R19"/>
    <mergeCell ref="M20:M21"/>
    <mergeCell ref="M22:M23"/>
  </mergeCells>
  <conditionalFormatting sqref="J8 J17">
    <cfRule type="cellIs" dxfId="21" priority="1" stopIfTrue="1" operator="greaterThan">
      <formula>11</formula>
    </cfRule>
  </conditionalFormatting>
  <conditionalFormatting sqref="J27">
    <cfRule type="cellIs" dxfId="20" priority="2" stopIfTrue="1" operator="equal">
      <formula>0</formula>
    </cfRule>
    <cfRule type="cellIs" dxfId="19" priority="2" stopIfTrue="1" operator="lessThan">
      <formula>0</formula>
    </cfRule>
  </conditionalFormatting>
  <conditionalFormatting sqref="J11 J20 J29">
    <cfRule type="cellIs" dxfId="18" priority="3" stopIfTrue="1" operator="greaterThan">
      <formula>9</formula>
    </cfRule>
  </conditionalFormatting>
  <conditionalFormatting sqref="J9">
    <cfRule type="cellIs" dxfId="17" priority="4" stopIfTrue="1" operator="between">
      <formula>6</formula>
      <formula>10</formula>
    </cfRule>
    <cfRule type="cellIs" dxfId="16" priority="4" stopIfTrue="1" operator="greaterThan">
      <formula>10</formula>
    </cfRule>
  </conditionalFormatting>
  <conditionalFormatting sqref="J26">
    <cfRule type="cellIs" dxfId="15" priority="5" stopIfTrue="1" operator="greaterThan">
      <formula>17</formula>
    </cfRule>
  </conditionalFormatting>
  <conditionalFormatting sqref="J18">
    <cfRule type="cellIs" dxfId="14" priority="6" stopIfTrue="1" operator="between">
      <formula>2</formula>
      <formula>6</formula>
    </cfRule>
    <cfRule type="cellIs" dxfId="13" priority="6" stopIfTrue="1" operator="greaterThan">
      <formula>6</formula>
    </cfRule>
  </conditionalFormatting>
  <conditionalFormatting sqref="J12 J21 J30">
    <cfRule type="cellIs" dxfId="12" priority="7" stopIfTrue="1" operator="greaterThan">
      <formula>5</formula>
    </cfRule>
  </conditionalFormatting>
  <conditionalFormatting sqref="J13 J22 J31">
    <cfRule type="cellIs" dxfId="11" priority="8" stopIfTrue="1" operator="lessThan">
      <formula>4</formula>
    </cfRule>
    <cfRule type="cellIs" dxfId="10" priority="8" stopIfTrue="1" operator="greaterThan">
      <formula>3</formula>
    </cfRule>
  </conditionalFormatting>
  <conditionalFormatting sqref="J10 J19 J28">
    <cfRule type="cellIs" dxfId="9" priority="9" stopIfTrue="1" operator="greaterThan">
      <formula>29</formula>
    </cfRule>
  </conditionalFormatting>
  <conditionalFormatting sqref="J7 J16 J25">
    <cfRule type="cellIs" dxfId="8" priority="10" stopIfTrue="1" operator="lessThan">
      <formula>13</formula>
    </cfRule>
    <cfRule type="cellIs" dxfId="7" priority="10" stopIfTrue="1" operator="greaterThan">
      <formula>12</formula>
    </cfRule>
  </conditionalFormatting>
  <conditionalFormatting sqref="F7 F8 F9 F10 F11 F12 F13 F14 F15 F16 F17 F18 F19 F20 F21 F22 F23 F24 F25 F26 F27 F28 F29 F30">
    <cfRule type="cellIs" dxfId="6" priority="11" stopIfTrue="1" operator="equal">
      <formula>"A"</formula>
    </cfRule>
    <cfRule type="cellIs" dxfId="5" priority="11" stopIfTrue="1" operator="equal">
      <formula>"P"</formula>
    </cfRule>
    <cfRule type="cellIs" dxfId="4" priority="12" stopIfTrue="1" operator="equal">
      <formula>"AB"</formula>
    </cfRule>
    <cfRule type="cellIs" dxfId="3" priority="13" stopIfTrue="1" operator="equal">
      <formula>"B"</formula>
    </cfRule>
    <cfRule type="cellIs" dxfId="2" priority="14" stopIfTrue="1" operator="equal">
      <formula>"BC"</formula>
    </cfRule>
    <cfRule type="cellIs" dxfId="1" priority="15" stopIfTrue="1" operator="equal">
      <formula>"C"</formula>
    </cfRule>
    <cfRule type="containsBlanks" dxfId="0" priority="16" stopIfTrue="1">
      <formula>LEN(TRIM(F7))=0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EE</vt:lpstr>
      <vt:lpstr>CpE</vt:lpstr>
      <vt:lpstr>CpE!CourseList</vt:lpstr>
      <vt:lpstr>CourseList</vt:lpstr>
      <vt:lpstr>EvaluationRulesCpE</vt:lpstr>
      <vt:lpstr>EvaluationRulesEE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Sullivan</dc:creator>
  <cp:lastModifiedBy>Lisa Rouleau</cp:lastModifiedBy>
  <cp:lastPrinted>2015-01-16T19:59:48Z</cp:lastPrinted>
  <dcterms:created xsi:type="dcterms:W3CDTF">2013-04-08T15:52:24Z</dcterms:created>
  <dcterms:modified xsi:type="dcterms:W3CDTF">2016-08-22T20:35:29Z</dcterms:modified>
</cp:coreProperties>
</file>