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5.xml" ContentType="application/vnd.openxmlformats-officedocument.spreadsheetml.pivotCacheDefinition+xml"/>
  <Override PartName="/xl/pivotCache/pivotCacheRecords25.xml" ContentType="application/vnd.openxmlformats-officedocument.spreadsheetml.pivotCacheRecords+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pivotCache/pivotCacheDefinition27.xml" ContentType="application/vnd.openxmlformats-officedocument.spreadsheetml.pivotCacheDefinition+xml"/>
  <Override PartName="/xl/pivotCache/pivotCacheRecords27.xml" ContentType="application/vnd.openxmlformats-officedocument.spreadsheetml.pivotCacheRecords+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pivotCache/pivotCacheDefinition29.xml" ContentType="application/vnd.openxmlformats-officedocument.spreadsheetml.pivotCacheDefinition+xml"/>
  <Override PartName="/xl/pivotCache/pivotCacheRecords29.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slicerCaches/slicerCache28.xml" ContentType="application/vnd.ms-excel.slicerCache+xml"/>
  <Override PartName="/xl/slicerCaches/slicerCache29.xml" ContentType="application/vnd.ms-excel.slicerCache+xml"/>
  <Override PartName="/xl/slicerCaches/slicerCache30.xml" ContentType="application/vnd.ms-excel.slicerCache+xml"/>
  <Override PartName="/xl/slicerCaches/slicerCache31.xml" ContentType="application/vnd.ms-excel.slicerCache+xml"/>
  <Override PartName="/xl/slicerCaches/slicerCache32.xml" ContentType="application/vnd.ms-excel.slicerCache+xml"/>
  <Override PartName="/xl/slicerCaches/slicerCache33.xml" ContentType="application/vnd.ms-excel.slicerCache+xml"/>
  <Override PartName="/xl/slicerCaches/slicerCache34.xml" ContentType="application/vnd.ms-excel.slicerCache+xml"/>
  <Override PartName="/xl/slicerCaches/slicerCache35.xml" ContentType="application/vnd.ms-excel.slicerCache+xml"/>
  <Override PartName="/xl/slicerCaches/slicerCache36.xml" ContentType="application/vnd.ms-excel.slicerCache+xml"/>
  <Override PartName="/xl/slicerCaches/slicerCache37.xml" ContentType="application/vnd.ms-excel.slicerCache+xml"/>
  <Override PartName="/xl/slicerCaches/slicerCache38.xml" ContentType="application/vnd.ms-excel.slicerCache+xml"/>
  <Override PartName="/xl/slicerCaches/slicerCache39.xml" ContentType="application/vnd.ms-excel.slicerCache+xml"/>
  <Override PartName="/xl/slicerCaches/slicerCache40.xml" ContentType="application/vnd.ms-excel.slicerCache+xml"/>
  <Override PartName="/xl/slicerCaches/slicerCache41.xml" ContentType="application/vnd.ms-excel.slicerCache+xml"/>
  <Override PartName="/xl/slicerCaches/slicerCache42.xml" ContentType="application/vnd.ms-excel.slicerCache+xml"/>
  <Override PartName="/xl/slicerCaches/slicerCache4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4.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6.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pivotTables/pivotTable7.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pivotTables/pivotTable8.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pivotTables/pivotTable9.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pivotTables/pivotTable10.xml" ContentType="application/vnd.openxmlformats-officedocument.spreadsheetml.pivotTable+xml"/>
  <Override PartName="/xl/drawings/drawing9.xml" ContentType="application/vnd.openxmlformats-officedocument.drawing+xml"/>
  <Override PartName="/xl/slicers/slicer9.xml" ContentType="application/vnd.ms-excel.slicer+xml"/>
  <Override PartName="/xl/pivotTables/pivotTable11.xml" ContentType="application/vnd.openxmlformats-officedocument.spreadsheetml.pivotTable+xml"/>
  <Override PartName="/xl/drawings/drawing10.xml" ContentType="application/vnd.openxmlformats-officedocument.drawing+xml"/>
  <Override PartName="/xl/slicers/slicer10.xml" ContentType="application/vnd.ms-excel.slicer+xml"/>
  <Override PartName="/xl/pivotTables/pivotTable12.xml" ContentType="application/vnd.openxmlformats-officedocument.spreadsheetml.pivotTable+xml"/>
  <Override PartName="/xl/drawings/drawing11.xml" ContentType="application/vnd.openxmlformats-officedocument.drawing+xml"/>
  <Override PartName="/xl/slicers/slicer11.xml" ContentType="application/vnd.ms-excel.slicer+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pivotTables/pivotTable13.xml" ContentType="application/vnd.openxmlformats-officedocument.spreadsheetml.pivotTable+xml"/>
  <Override PartName="/xl/drawings/drawing13.xml" ContentType="application/vnd.openxmlformats-officedocument.drawing+xml"/>
  <Override PartName="/xl/slicers/slicer12.xml" ContentType="application/vnd.ms-excel.slicer+xml"/>
  <Override PartName="/xl/pivotTables/pivotTable14.xml" ContentType="application/vnd.openxmlformats-officedocument.spreadsheetml.pivotTable+xml"/>
  <Override PartName="/xl/drawings/drawing14.xml" ContentType="application/vnd.openxmlformats-officedocument.drawing+xml"/>
  <Override PartName="/xl/slicers/slicer13.xml" ContentType="application/vnd.ms-excel.slicer+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5.xml" ContentType="application/vnd.openxmlformats-officedocument.spreadsheetml.pivotTable+xml"/>
  <Override PartName="/xl/drawings/drawing15.xml" ContentType="application/vnd.openxmlformats-officedocument.drawing+xml"/>
  <Override PartName="/xl/slicers/slicer14.xml" ContentType="application/vnd.ms-excel.slicer+xml"/>
  <Override PartName="/xl/pivotTables/pivotTable16.xml" ContentType="application/vnd.openxmlformats-officedocument.spreadsheetml.pivotTable+xml"/>
  <Override PartName="/xl/drawings/drawing16.xml" ContentType="application/vnd.openxmlformats-officedocument.drawing+xml"/>
  <Override PartName="/xl/slicers/slicer15.xml" ContentType="application/vnd.ms-excel.slicer+xml"/>
  <Override PartName="/xl/pivotTables/pivotTable17.xml" ContentType="application/vnd.openxmlformats-officedocument.spreadsheetml.pivotTable+xml"/>
  <Override PartName="/xl/drawings/drawing17.xml" ContentType="application/vnd.openxmlformats-officedocument.drawing+xml"/>
  <Override PartName="/xl/slicers/slicer16.xml" ContentType="application/vnd.ms-excel.slicer+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8.xml" ContentType="application/vnd.openxmlformats-officedocument.spreadsheetml.pivotTable+xml"/>
  <Override PartName="/xl/pivotTables/pivotTable19.xml" ContentType="application/vnd.openxmlformats-officedocument.spreadsheetml.pivotTable+xml"/>
  <Override PartName="/xl/drawings/drawing18.xml" ContentType="application/vnd.openxmlformats-officedocument.drawing+xml"/>
  <Override PartName="/xl/slicers/slicer17.xml" ContentType="application/vnd.ms-excel.slicer+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pivotTables/pivotTable20.xml" ContentType="application/vnd.openxmlformats-officedocument.spreadsheetml.pivotTable+xml"/>
  <Override PartName="/xl/drawings/drawing1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pivotTables/pivotTable21.xml" ContentType="application/vnd.openxmlformats-officedocument.spreadsheetml.pivotTable+xml"/>
  <Override PartName="/xl/drawings/drawing20.xml" ContentType="application/vnd.openxmlformats-officedocument.drawing+xml"/>
  <Override PartName="/xl/slicers/slicer18.xml" ContentType="application/vnd.ms-excel.slicer+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pivotTables/pivotTable22.xml" ContentType="application/vnd.openxmlformats-officedocument.spreadsheetml.pivotTable+xml"/>
  <Override PartName="/xl/drawings/drawing21.xml" ContentType="application/vnd.openxmlformats-officedocument.drawing+xml"/>
  <Override PartName="/xl/slicers/slicer19.xml" ContentType="application/vnd.ms-excel.slicer+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23.xml" ContentType="application/vnd.openxmlformats-officedocument.spreadsheetml.pivotTable+xml"/>
  <Override PartName="/xl/tables/table2.xml" ContentType="application/vnd.openxmlformats-officedocument.spreadsheetml.table+xml"/>
  <Override PartName="/xl/pivotTables/pivotTable24.xml" ContentType="application/vnd.openxmlformats-officedocument.spreadsheetml.pivotTable+xml"/>
  <Override PartName="/xl/drawings/drawing22.xml" ContentType="application/vnd.openxmlformats-officedocument.drawing+xml"/>
  <Override PartName="/xl/slicers/slicer20.xml" ContentType="application/vnd.ms-excel.slicer+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25.xml" ContentType="application/vnd.openxmlformats-officedocument.spreadsheetml.pivotTable+xml"/>
  <Override PartName="/xl/tables/table3.xml" ContentType="application/vnd.openxmlformats-officedocument.spreadsheetml.table+xml"/>
  <Override PartName="/xl/pivotTables/pivotTable26.xml" ContentType="application/vnd.openxmlformats-officedocument.spreadsheetml.pivotTable+xml"/>
  <Override PartName="/xl/drawings/drawing23.xml" ContentType="application/vnd.openxmlformats-officedocument.drawing+xml"/>
  <Override PartName="/xl/slicers/slicer21.xml" ContentType="application/vnd.ms-excel.slicer+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pivotTables/pivotTable27.xml" ContentType="application/vnd.openxmlformats-officedocument.spreadsheetml.pivotTable+xml"/>
  <Override PartName="/xl/drawings/drawing2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pivotTables/pivotTable28.xml" ContentType="application/vnd.openxmlformats-officedocument.spreadsheetml.pivotTable+xml"/>
  <Override PartName="/xl/drawings/drawing25.xml" ContentType="application/vnd.openxmlformats-officedocument.drawing+xml"/>
  <Override PartName="/xl/slicers/slicer22.xml" ContentType="application/vnd.ms-excel.slicer+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pivotTables/pivotTable29.xml" ContentType="application/vnd.openxmlformats-officedocument.spreadsheetml.pivotTable+xml"/>
  <Override PartName="/xl/drawings/drawing27.xml" ContentType="application/vnd.openxmlformats-officedocument.drawing+xml"/>
  <Override PartName="/xl/slicers/slicer23.xml" ContentType="application/vnd.ms-excel.slicer+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M:\iadev\Omni Campus\Fact Book\Fact Book 2024\"/>
    </mc:Choice>
  </mc:AlternateContent>
  <xr:revisionPtr revIDLastSave="0" documentId="13_ncr:1_{3584421F-1A55-49AE-A345-9DD8F6DBEA8F}" xr6:coauthVersionLast="47" xr6:coauthVersionMax="47" xr10:uidLastSave="{00000000-0000-0000-0000-000000000000}"/>
  <bookViews>
    <workbookView xWindow="-120" yWindow="-120" windowWidth="29040" windowHeight="15720" tabRatio="820" xr2:uid="{B0016C84-1451-481F-A1DE-8A6F26224573}"/>
  </bookViews>
  <sheets>
    <sheet name="Table of Contents" sheetId="1" r:id="rId1"/>
    <sheet name="AS Standard Test Scores" sheetId="43" r:id="rId2"/>
    <sheet name="Data1" sheetId="42" state="hidden" r:id="rId3"/>
    <sheet name="AS AAE Freshmen" sheetId="2" r:id="rId4"/>
    <sheet name="Data2" sheetId="22" state="hidden" r:id="rId5"/>
    <sheet name="AS AAE New Transfer" sheetId="3" r:id="rId6"/>
    <sheet name="Data3" sheetId="23" state="hidden" r:id="rId7"/>
    <sheet name="AS AAE Graduate" sheetId="4" r:id="rId8"/>
    <sheet name="Data4" sheetId="24" state="hidden" r:id="rId9"/>
    <sheet name="AS Annual Tuition" sheetId="44" r:id="rId10"/>
    <sheet name="Data5" sheetId="45" state="hidden" r:id="rId11"/>
    <sheet name="AS Required Fees" sheetId="47" r:id="rId12"/>
    <sheet name="Data6" sheetId="46" state="hidden" r:id="rId13"/>
    <sheet name="AS Tuition and Required Fees" sheetId="48" r:id="rId14"/>
    <sheet name="Data7" sheetId="49" state="hidden" r:id="rId15"/>
    <sheet name="AS Tuition Rate per Credit" sheetId="51" r:id="rId16"/>
    <sheet name="Data8" sheetId="50" state="hidden" r:id="rId17"/>
    <sheet name="AS Room and Board Rates" sheetId="53" r:id="rId18"/>
    <sheet name="AS Fin Aid Student Budget" sheetId="55" r:id="rId19"/>
    <sheet name="Data10" sheetId="54" state="hidden" r:id="rId20"/>
    <sheet name="AS Enrol All by Major &amp; Class" sheetId="5" r:id="rId21"/>
    <sheet name="Data11" sheetId="25" state="hidden" r:id="rId22"/>
    <sheet name="AS Enrol All by College &amp; Class" sheetId="6" r:id="rId23"/>
    <sheet name="Data12" sheetId="26" state="hidden" r:id="rId24"/>
    <sheet name="AS Enrol All College &amp; RaceEthn" sheetId="7" r:id="rId25"/>
    <sheet name="Data13" sheetId="27" state="hidden" r:id="rId26"/>
    <sheet name="AS Enroll All by Class &amp; RacEth" sheetId="8" r:id="rId27"/>
    <sheet name="Data14" sheetId="28" state="hidden" r:id="rId28"/>
    <sheet name="AS 1st Fresh by College &amp; Major" sheetId="9" r:id="rId29"/>
    <sheet name="Data15" sheetId="29" state="hidden" r:id="rId30"/>
    <sheet name="AS New Trans by College &amp; Class" sheetId="10" r:id="rId31"/>
    <sheet name="Data16" sheetId="30" state="hidden" r:id="rId32"/>
    <sheet name="AS Enroll by Class" sheetId="14" r:id="rId33"/>
    <sheet name="Data20" sheetId="34" state="hidden" r:id="rId34"/>
    <sheet name="AS Enroll by Res, Gend" sheetId="15" r:id="rId35"/>
    <sheet name="Data21" sheetId="35" state="hidden" r:id="rId36"/>
    <sheet name="AS Enroll by College &amp; Mrj" sheetId="16" r:id="rId37"/>
    <sheet name="Data22" sheetId="36" state="hidden" r:id="rId38"/>
    <sheet name="AS Enroll Under by College&amp;Mrj" sheetId="17" r:id="rId39"/>
    <sheet name="Data23" sheetId="37" state="hidden" r:id="rId40"/>
    <sheet name="AS Enroll Grad by College&amp;Mrj" sheetId="18" r:id="rId41"/>
    <sheet name="Data24" sheetId="38" state="hidden" r:id="rId42"/>
    <sheet name="AS Enrol All by Gender &amp; RacEth" sheetId="19" r:id="rId43"/>
    <sheet name="Data25" sheetId="39" state="hidden" r:id="rId44"/>
    <sheet name="AS Enroll Under by Gender&amp;RacEt" sheetId="20" r:id="rId45"/>
    <sheet name="Data26" sheetId="40" state="hidden" r:id="rId46"/>
    <sheet name="AS Grad Enrol by Gend &amp; RaceEth" sheetId="21" r:id="rId47"/>
    <sheet name="Data27" sheetId="41" state="hidden" r:id="rId48"/>
  </sheets>
  <definedNames>
    <definedName name="Slicer_AAE">#N/A</definedName>
    <definedName name="Slicer_AAE1">#N/A</definedName>
    <definedName name="Slicer_AAE2">#N/A</definedName>
    <definedName name="Slicer_Class">#N/A</definedName>
    <definedName name="Slicer_Class_Level">#N/A</definedName>
    <definedName name="Slicer_College">#N/A</definedName>
    <definedName name="Slicer_College1">#N/A</definedName>
    <definedName name="Slicer_College10">#N/A</definedName>
    <definedName name="Slicer_College2">#N/A</definedName>
    <definedName name="Slicer_College3">#N/A</definedName>
    <definedName name="Slicer_College4">#N/A</definedName>
    <definedName name="Slicer_College5">#N/A</definedName>
    <definedName name="Slicer_College6">#N/A</definedName>
    <definedName name="Slicer_College7">#N/A</definedName>
    <definedName name="Slicer_College8">#N/A</definedName>
    <definedName name="Slicer_College9">#N/A</definedName>
    <definedName name="Slicer_Ethnicity">#N/A</definedName>
    <definedName name="Slicer_Ethnicity1">#N/A</definedName>
    <definedName name="Slicer_Ethnicity2">#N/A</definedName>
    <definedName name="Slicer_Ethnicity3">#N/A</definedName>
    <definedName name="Slicer_Gender">#N/A</definedName>
    <definedName name="Slicer_Gender1">#N/A</definedName>
    <definedName name="Slicer_Gender2">#N/A</definedName>
    <definedName name="Slicer_Gender3">#N/A</definedName>
    <definedName name="Slicer_Gender4">#N/A</definedName>
    <definedName name="Slicer_Level">#N/A</definedName>
    <definedName name="Slicer_Level1">#N/A</definedName>
    <definedName name="Slicer_Level2">#N/A</definedName>
    <definedName name="Slicer_Level3">#N/A</definedName>
    <definedName name="Slicer_Level4">#N/A</definedName>
    <definedName name="Slicer_Residency">#N/A</definedName>
    <definedName name="Slicer_Residency1">#N/A</definedName>
    <definedName name="Slicer_Residency2">#N/A</definedName>
    <definedName name="Slicer_Residency3">#N/A</definedName>
    <definedName name="Slicer_Residency4">#N/A</definedName>
    <definedName name="Slicer_Residency5">#N/A</definedName>
    <definedName name="Slicer_Test">#N/A</definedName>
    <definedName name="Slicer_Test1">#N/A</definedName>
    <definedName name="Slicer_Tuition_Division">#N/A</definedName>
    <definedName name="Slicer_Tuition_Division1">#N/A</definedName>
    <definedName name="Slicer_Tuition_Division2">#N/A</definedName>
    <definedName name="Slicer_Tuition_Division3">#N/A</definedName>
    <definedName name="Slicer_Type">#N/A</definedName>
  </definedNames>
  <calcPr calcId="191029"/>
  <pivotCaches>
    <pivotCache cacheId="0" r:id="rId49"/>
    <pivotCache cacheId="1" r:id="rId50"/>
    <pivotCache cacheId="2" r:id="rId51"/>
    <pivotCache cacheId="3" r:id="rId52"/>
    <pivotCache cacheId="4" r:id="rId53"/>
    <pivotCache cacheId="5" r:id="rId54"/>
    <pivotCache cacheId="6" r:id="rId55"/>
    <pivotCache cacheId="7" r:id="rId56"/>
    <pivotCache cacheId="8" r:id="rId57"/>
    <pivotCache cacheId="9" r:id="rId58"/>
    <pivotCache cacheId="10" r:id="rId59"/>
    <pivotCache cacheId="11" r:id="rId60"/>
    <pivotCache cacheId="12" r:id="rId61"/>
    <pivotCache cacheId="13" r:id="rId62"/>
    <pivotCache cacheId="14" r:id="rId63"/>
    <pivotCache cacheId="15" r:id="rId64"/>
    <pivotCache cacheId="16" r:id="rId65"/>
    <pivotCache cacheId="17" r:id="rId66"/>
    <pivotCache cacheId="18" r:id="rId67"/>
    <pivotCache cacheId="19" r:id="rId68"/>
    <pivotCache cacheId="20" r:id="rId69"/>
    <pivotCache cacheId="21" r:id="rId70"/>
    <pivotCache cacheId="22" r:id="rId71"/>
    <pivotCache cacheId="23" r:id="rId72"/>
    <pivotCache cacheId="24" r:id="rId73"/>
    <pivotCache cacheId="25" r:id="rId74"/>
    <pivotCache cacheId="26" r:id="rId75"/>
    <pivotCache cacheId="27" r:id="rId76"/>
    <pivotCache cacheId="28" r:id="rId77"/>
  </pivotCaches>
  <extLst>
    <ext xmlns:x14="http://schemas.microsoft.com/office/spreadsheetml/2009/9/main" uri="{BBE1A952-AA13-448e-AADC-164F8A28A991}">
      <x14:slicerCaches>
        <x14:slicerCache r:id="rId78"/>
        <x14:slicerCache r:id="rId79"/>
        <x14:slicerCache r:id="rId80"/>
        <x14:slicerCache r:id="rId81"/>
        <x14:slicerCache r:id="rId82"/>
        <x14:slicerCache r:id="rId83"/>
        <x14:slicerCache r:id="rId84"/>
        <x14:slicerCache r:id="rId85"/>
        <x14:slicerCache r:id="rId86"/>
        <x14:slicerCache r:id="rId87"/>
        <x14:slicerCache r:id="rId88"/>
        <x14:slicerCache r:id="rId89"/>
        <x14:slicerCache r:id="rId90"/>
        <x14:slicerCache r:id="rId91"/>
        <x14:slicerCache r:id="rId92"/>
        <x14:slicerCache r:id="rId93"/>
        <x14:slicerCache r:id="rId94"/>
        <x14:slicerCache r:id="rId95"/>
        <x14:slicerCache r:id="rId96"/>
        <x14:slicerCache r:id="rId97"/>
        <x14:slicerCache r:id="rId98"/>
        <x14:slicerCache r:id="rId99"/>
        <x14:slicerCache r:id="rId100"/>
        <x14:slicerCache r:id="rId101"/>
        <x14:slicerCache r:id="rId102"/>
        <x14:slicerCache r:id="rId103"/>
        <x14:slicerCache r:id="rId104"/>
        <x14:slicerCache r:id="rId105"/>
        <x14:slicerCache r:id="rId106"/>
        <x14:slicerCache r:id="rId107"/>
        <x14:slicerCache r:id="rId108"/>
        <x14:slicerCache r:id="rId109"/>
        <x14:slicerCache r:id="rId110"/>
        <x14:slicerCache r:id="rId111"/>
        <x14:slicerCache r:id="rId112"/>
        <x14:slicerCache r:id="rId113"/>
        <x14:slicerCache r:id="rId114"/>
        <x14:slicerCache r:id="rId115"/>
        <x14:slicerCache r:id="rId116"/>
        <x14:slicerCache r:id="rId117"/>
        <x14:slicerCache r:id="rId118"/>
        <x14:slicerCache r:id="rId119"/>
        <x14:slicerCache r:id="rId1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2" i="42" l="1"/>
  <c r="R30" i="42"/>
  <c r="R28" i="42"/>
  <c r="Q28" i="42"/>
  <c r="F40" i="54"/>
  <c r="F39" i="54"/>
  <c r="F38" i="54"/>
  <c r="F37" i="54"/>
  <c r="F10" i="54"/>
  <c r="F35" i="54" l="1"/>
  <c r="F27" i="54"/>
  <c r="F19" i="54"/>
  <c r="F3" i="54"/>
  <c r="F34" i="54"/>
  <c r="F26" i="54"/>
  <c r="F18" i="54"/>
  <c r="F2" i="54"/>
  <c r="R194" i="36"/>
  <c r="AD10" i="36"/>
  <c r="AD9" i="36"/>
  <c r="AD8" i="36"/>
  <c r="AE6" i="36"/>
  <c r="AF6" i="36"/>
  <c r="AG6" i="36"/>
  <c r="AH6" i="36"/>
  <c r="AD6" i="36"/>
  <c r="AD7" i="36"/>
  <c r="AD5" i="36"/>
  <c r="AD4" i="36"/>
  <c r="O41" i="40"/>
  <c r="O40" i="40"/>
  <c r="O39" i="40"/>
  <c r="O38" i="40"/>
  <c r="O37" i="40"/>
  <c r="O36" i="40"/>
  <c r="P30" i="39"/>
  <c r="T35" i="39"/>
  <c r="P112" i="38"/>
  <c r="Q112" i="38"/>
  <c r="R112" i="38"/>
  <c r="S112" i="38"/>
  <c r="T112" i="38"/>
  <c r="P113" i="38"/>
  <c r="Q113" i="38"/>
  <c r="R113" i="38"/>
  <c r="S113" i="38"/>
  <c r="T113" i="38"/>
  <c r="P114" i="38"/>
  <c r="Q114" i="38"/>
  <c r="R114" i="38"/>
  <c r="S114" i="38"/>
  <c r="T114" i="38"/>
  <c r="P115" i="38"/>
  <c r="Q115" i="38"/>
  <c r="R115" i="38"/>
  <c r="S115" i="38"/>
  <c r="T115" i="38"/>
  <c r="P116" i="38"/>
  <c r="Q116" i="38"/>
  <c r="R116" i="38"/>
  <c r="S116" i="38"/>
  <c r="T116" i="38"/>
  <c r="P117" i="38"/>
  <c r="Q117" i="38"/>
  <c r="R117" i="38"/>
  <c r="S117" i="38"/>
  <c r="T117" i="38"/>
  <c r="P118" i="38"/>
  <c r="Q118" i="38"/>
  <c r="R118" i="38"/>
  <c r="S118" i="38"/>
  <c r="T118" i="38"/>
  <c r="P119" i="38"/>
  <c r="Q119" i="38"/>
  <c r="R119" i="38"/>
  <c r="S119" i="38"/>
  <c r="T119" i="38"/>
  <c r="S109" i="38"/>
  <c r="T109" i="38"/>
  <c r="U109" i="38"/>
  <c r="V109" i="38"/>
  <c r="W109" i="38"/>
  <c r="X109" i="38"/>
  <c r="Y109" i="38"/>
  <c r="Z109" i="38"/>
  <c r="AA109" i="38"/>
  <c r="R109" i="38"/>
  <c r="S19" i="38"/>
  <c r="T19" i="38"/>
  <c r="U19" i="38"/>
  <c r="V19" i="38"/>
  <c r="W19" i="38"/>
  <c r="X19" i="38"/>
  <c r="Y19" i="38"/>
  <c r="Z19" i="38"/>
  <c r="AA19" i="38"/>
  <c r="R19" i="38"/>
  <c r="R20" i="38"/>
  <c r="S20" i="38"/>
  <c r="T20" i="38"/>
  <c r="U20" i="38"/>
  <c r="V20" i="38"/>
  <c r="W20" i="38"/>
  <c r="X20" i="38"/>
  <c r="Y20" i="38"/>
  <c r="Z20" i="38"/>
  <c r="AA20" i="38"/>
  <c r="R21" i="38"/>
  <c r="S21" i="38"/>
  <c r="T21" i="38"/>
  <c r="U21" i="38"/>
  <c r="V21" i="38"/>
  <c r="W21" i="38"/>
  <c r="X21" i="38"/>
  <c r="Y21" i="38"/>
  <c r="Z21" i="38"/>
  <c r="AA21" i="38"/>
  <c r="R22" i="38"/>
  <c r="S22" i="38"/>
  <c r="T22" i="38"/>
  <c r="U22" i="38"/>
  <c r="V22" i="38"/>
  <c r="W22" i="38"/>
  <c r="X22" i="38"/>
  <c r="Y22" i="38"/>
  <c r="Z22" i="38"/>
  <c r="AA22" i="38"/>
  <c r="R23" i="38"/>
  <c r="S23" i="38"/>
  <c r="T23" i="38"/>
  <c r="U23" i="38"/>
  <c r="V23" i="38"/>
  <c r="W23" i="38"/>
  <c r="X23" i="38"/>
  <c r="Y23" i="38"/>
  <c r="Z23" i="38"/>
  <c r="AA23" i="38"/>
  <c r="R24" i="38"/>
  <c r="S24" i="38"/>
  <c r="T24" i="38"/>
  <c r="U24" i="38"/>
  <c r="V24" i="38"/>
  <c r="W24" i="38"/>
  <c r="X24" i="38"/>
  <c r="Y24" i="38"/>
  <c r="Z24" i="38"/>
  <c r="AA24" i="38"/>
  <c r="R25" i="38"/>
  <c r="S25" i="38"/>
  <c r="T25" i="38"/>
  <c r="U25" i="38"/>
  <c r="V25" i="38"/>
  <c r="W25" i="38"/>
  <c r="X25" i="38"/>
  <c r="Y25" i="38"/>
  <c r="Z25" i="38"/>
  <c r="AA25" i="38"/>
  <c r="R26" i="38"/>
  <c r="S26" i="38"/>
  <c r="T26" i="38"/>
  <c r="U26" i="38"/>
  <c r="V26" i="38"/>
  <c r="W26" i="38"/>
  <c r="X26" i="38"/>
  <c r="Y26" i="38"/>
  <c r="Z26" i="38"/>
  <c r="AA26" i="38"/>
  <c r="R27" i="38"/>
  <c r="S27" i="38"/>
  <c r="T27" i="38"/>
  <c r="U27" i="38"/>
  <c r="V27" i="38"/>
  <c r="W27" i="38"/>
  <c r="X27" i="38"/>
  <c r="Y27" i="38"/>
  <c r="Z27" i="38"/>
  <c r="AA27" i="38"/>
  <c r="R28" i="38"/>
  <c r="S28" i="38"/>
  <c r="T28" i="38"/>
  <c r="U28" i="38"/>
  <c r="V28" i="38"/>
  <c r="W28" i="38"/>
  <c r="X28" i="38"/>
  <c r="Y28" i="38"/>
  <c r="Z28" i="38"/>
  <c r="AA28" i="38"/>
  <c r="R29" i="38"/>
  <c r="S29" i="38"/>
  <c r="T29" i="38"/>
  <c r="U29" i="38"/>
  <c r="V29" i="38"/>
  <c r="W29" i="38"/>
  <c r="X29" i="38"/>
  <c r="Y29" i="38"/>
  <c r="Z29" i="38"/>
  <c r="AA29" i="38"/>
  <c r="R30" i="38"/>
  <c r="S30" i="38"/>
  <c r="T30" i="38"/>
  <c r="U30" i="38"/>
  <c r="V30" i="38"/>
  <c r="W30" i="38"/>
  <c r="X30" i="38"/>
  <c r="Y30" i="38"/>
  <c r="Z30" i="38"/>
  <c r="AA30" i="38"/>
  <c r="R31" i="38"/>
  <c r="S31" i="38"/>
  <c r="T31" i="38"/>
  <c r="U31" i="38"/>
  <c r="V31" i="38"/>
  <c r="W31" i="38"/>
  <c r="X31" i="38"/>
  <c r="Y31" i="38"/>
  <c r="Z31" i="38"/>
  <c r="AA31" i="38"/>
  <c r="R32" i="38"/>
  <c r="S32" i="38"/>
  <c r="T32" i="38"/>
  <c r="U32" i="38"/>
  <c r="V32" i="38"/>
  <c r="W32" i="38"/>
  <c r="X32" i="38"/>
  <c r="Y32" i="38"/>
  <c r="Z32" i="38"/>
  <c r="AA32" i="38"/>
  <c r="R33" i="38"/>
  <c r="S33" i="38"/>
  <c r="T33" i="38"/>
  <c r="U33" i="38"/>
  <c r="V33" i="38"/>
  <c r="W33" i="38"/>
  <c r="X33" i="38"/>
  <c r="Y33" i="38"/>
  <c r="Z33" i="38"/>
  <c r="AA33" i="38"/>
  <c r="R34" i="38"/>
  <c r="S34" i="38"/>
  <c r="T34" i="38"/>
  <c r="U34" i="38"/>
  <c r="V34" i="38"/>
  <c r="W34" i="38"/>
  <c r="X34" i="38"/>
  <c r="Y34" i="38"/>
  <c r="Z34" i="38"/>
  <c r="AA34" i="38"/>
  <c r="R35" i="38"/>
  <c r="S35" i="38"/>
  <c r="T35" i="38"/>
  <c r="U35" i="38"/>
  <c r="V35" i="38"/>
  <c r="W35" i="38"/>
  <c r="X35" i="38"/>
  <c r="Y35" i="38"/>
  <c r="Z35" i="38"/>
  <c r="AA35" i="38"/>
  <c r="R36" i="38"/>
  <c r="S36" i="38"/>
  <c r="T36" i="38"/>
  <c r="U36" i="38"/>
  <c r="V36" i="38"/>
  <c r="W36" i="38"/>
  <c r="X36" i="38"/>
  <c r="Y36" i="38"/>
  <c r="Z36" i="38"/>
  <c r="AA36" i="38"/>
  <c r="R37" i="38"/>
  <c r="S37" i="38"/>
  <c r="T37" i="38"/>
  <c r="U37" i="38"/>
  <c r="V37" i="38"/>
  <c r="W37" i="38"/>
  <c r="X37" i="38"/>
  <c r="Y37" i="38"/>
  <c r="Z37" i="38"/>
  <c r="AA37" i="38"/>
  <c r="R38" i="38"/>
  <c r="S38" i="38"/>
  <c r="T38" i="38"/>
  <c r="U38" i="38"/>
  <c r="V38" i="38"/>
  <c r="W38" i="38"/>
  <c r="X38" i="38"/>
  <c r="Y38" i="38"/>
  <c r="Z38" i="38"/>
  <c r="AA38" i="38"/>
  <c r="R39" i="38"/>
  <c r="S39" i="38"/>
  <c r="T39" i="38"/>
  <c r="U39" i="38"/>
  <c r="V39" i="38"/>
  <c r="W39" i="38"/>
  <c r="X39" i="38"/>
  <c r="Y39" i="38"/>
  <c r="Z39" i="38"/>
  <c r="AA39" i="38"/>
  <c r="R40" i="38"/>
  <c r="S40" i="38"/>
  <c r="T40" i="38"/>
  <c r="U40" i="38"/>
  <c r="V40" i="38"/>
  <c r="W40" i="38"/>
  <c r="X40" i="38"/>
  <c r="Y40" i="38"/>
  <c r="Z40" i="38"/>
  <c r="AA40" i="38"/>
  <c r="R41" i="38"/>
  <c r="S41" i="38"/>
  <c r="T41" i="38"/>
  <c r="U41" i="38"/>
  <c r="V41" i="38"/>
  <c r="W41" i="38"/>
  <c r="X41" i="38"/>
  <c r="Y41" i="38"/>
  <c r="Z41" i="38"/>
  <c r="AA41" i="38"/>
  <c r="R42" i="38"/>
  <c r="S42" i="38"/>
  <c r="T42" i="38"/>
  <c r="U42" i="38"/>
  <c r="V42" i="38"/>
  <c r="W42" i="38"/>
  <c r="X42" i="38"/>
  <c r="Y42" i="38"/>
  <c r="Z42" i="38"/>
  <c r="AA42" i="38"/>
  <c r="R43" i="38"/>
  <c r="S43" i="38"/>
  <c r="T43" i="38"/>
  <c r="U43" i="38"/>
  <c r="V43" i="38"/>
  <c r="W43" i="38"/>
  <c r="X43" i="38"/>
  <c r="Y43" i="38"/>
  <c r="Z43" i="38"/>
  <c r="AA43" i="38"/>
  <c r="R44" i="38"/>
  <c r="S44" i="38"/>
  <c r="T44" i="38"/>
  <c r="U44" i="38"/>
  <c r="V44" i="38"/>
  <c r="W44" i="38"/>
  <c r="X44" i="38"/>
  <c r="Y44" i="38"/>
  <c r="Z44" i="38"/>
  <c r="AA44" i="38"/>
  <c r="R45" i="38"/>
  <c r="S45" i="38"/>
  <c r="T45" i="38"/>
  <c r="U45" i="38"/>
  <c r="V45" i="38"/>
  <c r="W45" i="38"/>
  <c r="X45" i="38"/>
  <c r="Y45" i="38"/>
  <c r="Z45" i="38"/>
  <c r="AA45" i="38"/>
  <c r="R46" i="38"/>
  <c r="S46" i="38"/>
  <c r="T46" i="38"/>
  <c r="U46" i="38"/>
  <c r="V46" i="38"/>
  <c r="W46" i="38"/>
  <c r="X46" i="38"/>
  <c r="Y46" i="38"/>
  <c r="Z46" i="38"/>
  <c r="AA46" i="38"/>
  <c r="R47" i="38"/>
  <c r="S47" i="38"/>
  <c r="T47" i="38"/>
  <c r="U47" i="38"/>
  <c r="V47" i="38"/>
  <c r="W47" i="38"/>
  <c r="X47" i="38"/>
  <c r="Y47" i="38"/>
  <c r="Z47" i="38"/>
  <c r="AA47" i="38"/>
  <c r="R48" i="38"/>
  <c r="S48" i="38"/>
  <c r="T48" i="38"/>
  <c r="U48" i="38"/>
  <c r="V48" i="38"/>
  <c r="W48" i="38"/>
  <c r="X48" i="38"/>
  <c r="Y48" i="38"/>
  <c r="Z48" i="38"/>
  <c r="AA48" i="38"/>
  <c r="R49" i="38"/>
  <c r="S49" i="38"/>
  <c r="T49" i="38"/>
  <c r="U49" i="38"/>
  <c r="V49" i="38"/>
  <c r="W49" i="38"/>
  <c r="X49" i="38"/>
  <c r="Y49" i="38"/>
  <c r="Z49" i="38"/>
  <c r="AA49" i="38"/>
  <c r="R50" i="38"/>
  <c r="S50" i="38"/>
  <c r="T50" i="38"/>
  <c r="U50" i="38"/>
  <c r="V50" i="38"/>
  <c r="W50" i="38"/>
  <c r="X50" i="38"/>
  <c r="Y50" i="38"/>
  <c r="Z50" i="38"/>
  <c r="AA50" i="38"/>
  <c r="R51" i="38"/>
  <c r="S51" i="38"/>
  <c r="T51" i="38"/>
  <c r="U51" i="38"/>
  <c r="V51" i="38"/>
  <c r="W51" i="38"/>
  <c r="X51" i="38"/>
  <c r="Y51" i="38"/>
  <c r="Z51" i="38"/>
  <c r="AA51" i="38"/>
  <c r="R52" i="38"/>
  <c r="S52" i="38"/>
  <c r="T52" i="38"/>
  <c r="U52" i="38"/>
  <c r="V52" i="38"/>
  <c r="W52" i="38"/>
  <c r="X52" i="38"/>
  <c r="Y52" i="38"/>
  <c r="Z52" i="38"/>
  <c r="AA52" i="38"/>
  <c r="R53" i="38"/>
  <c r="S53" i="38"/>
  <c r="T53" i="38"/>
  <c r="U53" i="38"/>
  <c r="V53" i="38"/>
  <c r="W53" i="38"/>
  <c r="X53" i="38"/>
  <c r="Y53" i="38"/>
  <c r="Z53" i="38"/>
  <c r="AA53" i="38"/>
  <c r="R54" i="38"/>
  <c r="S54" i="38"/>
  <c r="T54" i="38"/>
  <c r="U54" i="38"/>
  <c r="V54" i="38"/>
  <c r="W54" i="38"/>
  <c r="X54" i="38"/>
  <c r="Y54" i="38"/>
  <c r="Z54" i="38"/>
  <c r="AA54" i="38"/>
  <c r="R55" i="38"/>
  <c r="S55" i="38"/>
  <c r="T55" i="38"/>
  <c r="U55" i="38"/>
  <c r="V55" i="38"/>
  <c r="W55" i="38"/>
  <c r="X55" i="38"/>
  <c r="Y55" i="38"/>
  <c r="Z55" i="38"/>
  <c r="AA55" i="38"/>
  <c r="R56" i="38"/>
  <c r="S56" i="38"/>
  <c r="T56" i="38"/>
  <c r="U56" i="38"/>
  <c r="V56" i="38"/>
  <c r="W56" i="38"/>
  <c r="X56" i="38"/>
  <c r="Y56" i="38"/>
  <c r="Z56" i="38"/>
  <c r="AA56" i="38"/>
  <c r="R57" i="38"/>
  <c r="S57" i="38"/>
  <c r="T57" i="38"/>
  <c r="U57" i="38"/>
  <c r="V57" i="38"/>
  <c r="W57" i="38"/>
  <c r="X57" i="38"/>
  <c r="Y57" i="38"/>
  <c r="Z57" i="38"/>
  <c r="AA57" i="38"/>
  <c r="R58" i="38"/>
  <c r="S58" i="38"/>
  <c r="T58" i="38"/>
  <c r="U58" i="38"/>
  <c r="V58" i="38"/>
  <c r="W58" i="38"/>
  <c r="X58" i="38"/>
  <c r="Y58" i="38"/>
  <c r="Z58" i="38"/>
  <c r="AA58" i="38"/>
  <c r="R59" i="38"/>
  <c r="S59" i="38"/>
  <c r="T59" i="38"/>
  <c r="U59" i="38"/>
  <c r="V59" i="38"/>
  <c r="W59" i="38"/>
  <c r="X59" i="38"/>
  <c r="Y59" i="38"/>
  <c r="Z59" i="38"/>
  <c r="AA59" i="38"/>
  <c r="R60" i="38"/>
  <c r="S60" i="38"/>
  <c r="T60" i="38"/>
  <c r="U60" i="38"/>
  <c r="V60" i="38"/>
  <c r="W60" i="38"/>
  <c r="X60" i="38"/>
  <c r="Y60" i="38"/>
  <c r="Z60" i="38"/>
  <c r="AA60" i="38"/>
  <c r="R61" i="38"/>
  <c r="S61" i="38"/>
  <c r="T61" i="38"/>
  <c r="U61" i="38"/>
  <c r="V61" i="38"/>
  <c r="W61" i="38"/>
  <c r="X61" i="38"/>
  <c r="Y61" i="38"/>
  <c r="Z61" i="38"/>
  <c r="AA61" i="38"/>
  <c r="S62" i="38"/>
  <c r="T62" i="38"/>
  <c r="U62" i="38"/>
  <c r="V62" i="38"/>
  <c r="W62" i="38"/>
  <c r="X62" i="38"/>
  <c r="Y62" i="38"/>
  <c r="Z62" i="38"/>
  <c r="AA62" i="38"/>
  <c r="R62" i="38"/>
  <c r="R63" i="38"/>
  <c r="S63" i="38"/>
  <c r="T63" i="38"/>
  <c r="U63" i="38"/>
  <c r="V63" i="38"/>
  <c r="W63" i="38"/>
  <c r="X63" i="38"/>
  <c r="Y63" i="38"/>
  <c r="Z63" i="38"/>
  <c r="AA63" i="38"/>
  <c r="R64" i="38"/>
  <c r="S64" i="38"/>
  <c r="T64" i="38"/>
  <c r="U64" i="38"/>
  <c r="V64" i="38"/>
  <c r="W64" i="38"/>
  <c r="X64" i="38"/>
  <c r="Y64" i="38"/>
  <c r="Z64" i="38"/>
  <c r="AA64" i="38"/>
  <c r="R65" i="38"/>
  <c r="S65" i="38"/>
  <c r="T65" i="38"/>
  <c r="U65" i="38"/>
  <c r="V65" i="38"/>
  <c r="W65" i="38"/>
  <c r="X65" i="38"/>
  <c r="Y65" i="38"/>
  <c r="Z65" i="38"/>
  <c r="AA65" i="38"/>
  <c r="R66" i="38"/>
  <c r="S66" i="38"/>
  <c r="T66" i="38"/>
  <c r="U66" i="38"/>
  <c r="V66" i="38"/>
  <c r="W66" i="38"/>
  <c r="X66" i="38"/>
  <c r="Y66" i="38"/>
  <c r="Z66" i="38"/>
  <c r="AA66" i="38"/>
  <c r="R67" i="38"/>
  <c r="S67" i="38"/>
  <c r="T67" i="38"/>
  <c r="U67" i="38"/>
  <c r="V67" i="38"/>
  <c r="W67" i="38"/>
  <c r="X67" i="38"/>
  <c r="Y67" i="38"/>
  <c r="Z67" i="38"/>
  <c r="AA67" i="38"/>
  <c r="R68" i="38"/>
  <c r="S68" i="38"/>
  <c r="T68" i="38"/>
  <c r="U68" i="38"/>
  <c r="V68" i="38"/>
  <c r="W68" i="38"/>
  <c r="X68" i="38"/>
  <c r="Y68" i="38"/>
  <c r="Z68" i="38"/>
  <c r="AA68" i="38"/>
  <c r="R69" i="38"/>
  <c r="S69" i="38"/>
  <c r="T69" i="38"/>
  <c r="U69" i="38"/>
  <c r="V69" i="38"/>
  <c r="W69" i="38"/>
  <c r="X69" i="38"/>
  <c r="Y69" i="38"/>
  <c r="Z69" i="38"/>
  <c r="AA69" i="38"/>
  <c r="R70" i="38"/>
  <c r="S70" i="38"/>
  <c r="T70" i="38"/>
  <c r="U70" i="38"/>
  <c r="V70" i="38"/>
  <c r="W70" i="38"/>
  <c r="X70" i="38"/>
  <c r="Y70" i="38"/>
  <c r="Z70" i="38"/>
  <c r="AA70" i="38"/>
  <c r="R71" i="38"/>
  <c r="S71" i="38"/>
  <c r="T71" i="38"/>
  <c r="U71" i="38"/>
  <c r="V71" i="38"/>
  <c r="W71" i="38"/>
  <c r="X71" i="38"/>
  <c r="Y71" i="38"/>
  <c r="Z71" i="38"/>
  <c r="AA71" i="38"/>
  <c r="R72" i="38"/>
  <c r="S72" i="38"/>
  <c r="T72" i="38"/>
  <c r="U72" i="38"/>
  <c r="V72" i="38"/>
  <c r="W72" i="38"/>
  <c r="X72" i="38"/>
  <c r="Y72" i="38"/>
  <c r="Z72" i="38"/>
  <c r="AA72" i="38"/>
  <c r="S73" i="38"/>
  <c r="T73" i="38"/>
  <c r="U73" i="38"/>
  <c r="V73" i="38"/>
  <c r="W73" i="38"/>
  <c r="X73" i="38"/>
  <c r="Y73" i="38"/>
  <c r="Z73" i="38"/>
  <c r="AA73" i="38"/>
  <c r="R73" i="38"/>
  <c r="S74" i="38"/>
  <c r="T74" i="38"/>
  <c r="U74" i="38"/>
  <c r="V74" i="38"/>
  <c r="W74" i="38"/>
  <c r="X74" i="38"/>
  <c r="Y74" i="38"/>
  <c r="Z74" i="38"/>
  <c r="AA74" i="38"/>
  <c r="R74" i="38"/>
  <c r="S75" i="38"/>
  <c r="T75" i="38"/>
  <c r="U75" i="38"/>
  <c r="V75" i="38"/>
  <c r="W75" i="38"/>
  <c r="X75" i="38"/>
  <c r="Y75" i="38"/>
  <c r="Z75" i="38"/>
  <c r="AA75" i="38"/>
  <c r="S76" i="38"/>
  <c r="T76" i="38"/>
  <c r="U76" i="38"/>
  <c r="V76" i="38"/>
  <c r="W76" i="38"/>
  <c r="X76" i="38"/>
  <c r="Y76" i="38"/>
  <c r="Z76" i="38"/>
  <c r="AA76" i="38"/>
  <c r="S77" i="38"/>
  <c r="T77" i="38"/>
  <c r="U77" i="38"/>
  <c r="V77" i="38"/>
  <c r="W77" i="38"/>
  <c r="X77" i="38"/>
  <c r="Y77" i="38"/>
  <c r="Z77" i="38"/>
  <c r="AA77" i="38"/>
  <c r="S78" i="38"/>
  <c r="T78" i="38"/>
  <c r="U78" i="38"/>
  <c r="V78" i="38"/>
  <c r="W78" i="38"/>
  <c r="X78" i="38"/>
  <c r="Y78" i="38"/>
  <c r="Z78" i="38"/>
  <c r="AA78" i="38"/>
  <c r="S79" i="38"/>
  <c r="T79" i="38"/>
  <c r="U79" i="38"/>
  <c r="V79" i="38"/>
  <c r="W79" i="38"/>
  <c r="X79" i="38"/>
  <c r="Y79" i="38"/>
  <c r="Z79" i="38"/>
  <c r="AA79" i="38"/>
  <c r="S80" i="38"/>
  <c r="T80" i="38"/>
  <c r="U80" i="38"/>
  <c r="V80" i="38"/>
  <c r="W80" i="38"/>
  <c r="X80" i="38"/>
  <c r="Y80" i="38"/>
  <c r="Z80" i="38"/>
  <c r="AA80" i="38"/>
  <c r="S81" i="38"/>
  <c r="T81" i="38"/>
  <c r="U81" i="38"/>
  <c r="V81" i="38"/>
  <c r="W81" i="38"/>
  <c r="X81" i="38"/>
  <c r="Y81" i="38"/>
  <c r="Z81" i="38"/>
  <c r="AA81" i="38"/>
  <c r="S82" i="38"/>
  <c r="T82" i="38"/>
  <c r="U82" i="38"/>
  <c r="V82" i="38"/>
  <c r="W82" i="38"/>
  <c r="X82" i="38"/>
  <c r="Y82" i="38"/>
  <c r="Z82" i="38"/>
  <c r="AA82" i="38"/>
  <c r="S83" i="38"/>
  <c r="T83" i="38"/>
  <c r="U83" i="38"/>
  <c r="V83" i="38"/>
  <c r="W83" i="38"/>
  <c r="X83" i="38"/>
  <c r="Y83" i="38"/>
  <c r="Z83" i="38"/>
  <c r="AA83" i="38"/>
  <c r="S84" i="38"/>
  <c r="T84" i="38"/>
  <c r="U84" i="38"/>
  <c r="V84" i="38"/>
  <c r="W84" i="38"/>
  <c r="X84" i="38"/>
  <c r="Y84" i="38"/>
  <c r="Z84" i="38"/>
  <c r="AA84" i="38"/>
  <c r="S85" i="38"/>
  <c r="T85" i="38"/>
  <c r="U85" i="38"/>
  <c r="V85" i="38"/>
  <c r="W85" i="38"/>
  <c r="X85" i="38"/>
  <c r="Y85" i="38"/>
  <c r="Z85" i="38"/>
  <c r="AA85" i="38"/>
  <c r="S86" i="38"/>
  <c r="T86" i="38"/>
  <c r="U86" i="38"/>
  <c r="V86" i="38"/>
  <c r="W86" i="38"/>
  <c r="X86" i="38"/>
  <c r="Y86" i="38"/>
  <c r="Z86" i="38"/>
  <c r="AA86" i="38"/>
  <c r="S87" i="38"/>
  <c r="T87" i="38"/>
  <c r="U87" i="38"/>
  <c r="V87" i="38"/>
  <c r="W87" i="38"/>
  <c r="X87" i="38"/>
  <c r="Y87" i="38"/>
  <c r="Z87" i="38"/>
  <c r="AA87" i="38"/>
  <c r="S88" i="38"/>
  <c r="T88" i="38"/>
  <c r="U88" i="38"/>
  <c r="V88" i="38"/>
  <c r="W88" i="38"/>
  <c r="X88" i="38"/>
  <c r="Y88" i="38"/>
  <c r="Z88" i="38"/>
  <c r="AA88" i="38"/>
  <c r="S89" i="38"/>
  <c r="T89" i="38"/>
  <c r="U89" i="38"/>
  <c r="V89" i="38"/>
  <c r="W89" i="38"/>
  <c r="X89" i="38"/>
  <c r="Y89" i="38"/>
  <c r="Z89" i="38"/>
  <c r="AA89" i="38"/>
  <c r="S90" i="38"/>
  <c r="T90" i="38"/>
  <c r="U90" i="38"/>
  <c r="V90" i="38"/>
  <c r="W90" i="38"/>
  <c r="X90" i="38"/>
  <c r="Y90" i="38"/>
  <c r="Z90" i="38"/>
  <c r="AA90" i="38"/>
  <c r="S91" i="38"/>
  <c r="T91" i="38"/>
  <c r="U91" i="38"/>
  <c r="V91" i="38"/>
  <c r="W91" i="38"/>
  <c r="X91" i="38"/>
  <c r="Y91" i="38"/>
  <c r="Z91" i="38"/>
  <c r="AA91" i="38"/>
  <c r="S92" i="38"/>
  <c r="T92" i="38"/>
  <c r="U92" i="38"/>
  <c r="V92" i="38"/>
  <c r="W92" i="38"/>
  <c r="X92" i="38"/>
  <c r="Y92" i="38"/>
  <c r="Z92" i="38"/>
  <c r="AA92" i="38"/>
  <c r="S93" i="38"/>
  <c r="T93" i="38"/>
  <c r="U93" i="38"/>
  <c r="V93" i="38"/>
  <c r="W93" i="38"/>
  <c r="X93" i="38"/>
  <c r="Y93" i="38"/>
  <c r="Z93" i="38"/>
  <c r="AA93" i="38"/>
  <c r="S94" i="38"/>
  <c r="T94" i="38"/>
  <c r="U94" i="38"/>
  <c r="V94" i="38"/>
  <c r="W94" i="38"/>
  <c r="X94" i="38"/>
  <c r="Y94" i="38"/>
  <c r="Z94" i="38"/>
  <c r="AA94" i="38"/>
  <c r="S95" i="38"/>
  <c r="T95" i="38"/>
  <c r="U95" i="38"/>
  <c r="V95" i="38"/>
  <c r="W95" i="38"/>
  <c r="X95" i="38"/>
  <c r="Y95" i="38"/>
  <c r="Z95" i="38"/>
  <c r="AA95" i="38"/>
  <c r="S96" i="38"/>
  <c r="T96" i="38"/>
  <c r="U96" i="38"/>
  <c r="V96" i="38"/>
  <c r="W96" i="38"/>
  <c r="X96" i="38"/>
  <c r="Y96" i="38"/>
  <c r="Z96" i="38"/>
  <c r="AA96" i="38"/>
  <c r="S97" i="38"/>
  <c r="T97" i="38"/>
  <c r="U97" i="38"/>
  <c r="V97" i="38"/>
  <c r="W97" i="38"/>
  <c r="X97" i="38"/>
  <c r="Y97" i="38"/>
  <c r="Z97" i="38"/>
  <c r="AA97" i="38"/>
  <c r="S98" i="38"/>
  <c r="T98" i="38"/>
  <c r="U98" i="38"/>
  <c r="V98" i="38"/>
  <c r="W98" i="38"/>
  <c r="X98" i="38"/>
  <c r="Y98" i="38"/>
  <c r="Z98" i="38"/>
  <c r="AA98" i="38"/>
  <c r="R75" i="38"/>
  <c r="R76" i="38"/>
  <c r="R77" i="38"/>
  <c r="R78" i="38"/>
  <c r="R79" i="38"/>
  <c r="R80" i="38"/>
  <c r="R81" i="38"/>
  <c r="R82" i="38"/>
  <c r="R83" i="38"/>
  <c r="R84" i="38"/>
  <c r="R85" i="38"/>
  <c r="R86" i="38"/>
  <c r="R87" i="38"/>
  <c r="R88" i="38"/>
  <c r="R89" i="38"/>
  <c r="R90" i="38"/>
  <c r="R91" i="38"/>
  <c r="R92" i="38"/>
  <c r="R93" i="38"/>
  <c r="R94" i="38"/>
  <c r="R95" i="38"/>
  <c r="R96" i="38"/>
  <c r="R97" i="38"/>
  <c r="S99" i="38"/>
  <c r="T99" i="38"/>
  <c r="U99" i="38"/>
  <c r="V99" i="38"/>
  <c r="W99" i="38"/>
  <c r="X99" i="38"/>
  <c r="Y99" i="38"/>
  <c r="Z99" i="38"/>
  <c r="AA99" i="38"/>
  <c r="S100" i="38"/>
  <c r="T100" i="38"/>
  <c r="U100" i="38"/>
  <c r="V100" i="38"/>
  <c r="W100" i="38"/>
  <c r="X100" i="38"/>
  <c r="Y100" i="38"/>
  <c r="Z100" i="38"/>
  <c r="AA100" i="38"/>
  <c r="R98" i="38"/>
  <c r="R99" i="38"/>
  <c r="R100" i="38"/>
  <c r="R101" i="38"/>
  <c r="S101" i="38"/>
  <c r="T101" i="38"/>
  <c r="U101" i="38"/>
  <c r="V101" i="38"/>
  <c r="W101" i="38"/>
  <c r="X101" i="38"/>
  <c r="Y101" i="38"/>
  <c r="Z101" i="38"/>
  <c r="AA101" i="38"/>
  <c r="R102" i="38"/>
  <c r="S102" i="38"/>
  <c r="T102" i="38"/>
  <c r="U102" i="38"/>
  <c r="V102" i="38"/>
  <c r="W102" i="38"/>
  <c r="X102" i="38"/>
  <c r="Y102" i="38"/>
  <c r="Z102" i="38"/>
  <c r="AA102" i="38"/>
  <c r="R103" i="38"/>
  <c r="S103" i="38"/>
  <c r="T103" i="38"/>
  <c r="U103" i="38"/>
  <c r="V103" i="38"/>
  <c r="W103" i="38"/>
  <c r="X103" i="38"/>
  <c r="Y103" i="38"/>
  <c r="Z103" i="38"/>
  <c r="AA103" i="38"/>
  <c r="R104" i="38"/>
  <c r="S104" i="38"/>
  <c r="T104" i="38"/>
  <c r="U104" i="38"/>
  <c r="V104" i="38"/>
  <c r="W104" i="38"/>
  <c r="X104" i="38"/>
  <c r="Y104" i="38"/>
  <c r="Z104" i="38"/>
  <c r="AA104" i="38"/>
  <c r="S105" i="38"/>
  <c r="T105" i="38"/>
  <c r="U105" i="38"/>
  <c r="V105" i="38"/>
  <c r="W105" i="38"/>
  <c r="X105" i="38"/>
  <c r="Y105" i="38"/>
  <c r="Z105" i="38"/>
  <c r="AA105" i="38"/>
  <c r="R105" i="38"/>
  <c r="AA110" i="37"/>
  <c r="S110" i="37"/>
  <c r="T110" i="37"/>
  <c r="U110" i="37"/>
  <c r="V110" i="37"/>
  <c r="W110" i="37"/>
  <c r="X110" i="37"/>
  <c r="Y110" i="37"/>
  <c r="Z110" i="37"/>
  <c r="R110" i="37"/>
  <c r="P114" i="37"/>
  <c r="Q114" i="37"/>
  <c r="R114" i="37"/>
  <c r="S114" i="37"/>
  <c r="T114" i="37"/>
  <c r="P115" i="37"/>
  <c r="Q115" i="37"/>
  <c r="R115" i="37"/>
  <c r="S115" i="37"/>
  <c r="T115" i="37"/>
  <c r="P116" i="37"/>
  <c r="Q116" i="37"/>
  <c r="R116" i="37"/>
  <c r="S116" i="37"/>
  <c r="T116" i="37"/>
  <c r="P117" i="37"/>
  <c r="Q117" i="37"/>
  <c r="R117" i="37"/>
  <c r="S117" i="37"/>
  <c r="T117" i="37"/>
  <c r="P118" i="37"/>
  <c r="Q118" i="37"/>
  <c r="R118" i="37"/>
  <c r="S118" i="37"/>
  <c r="T118" i="37"/>
  <c r="P119" i="37"/>
  <c r="Q119" i="37"/>
  <c r="R119" i="37"/>
  <c r="S119" i="37"/>
  <c r="T119" i="37"/>
  <c r="P120" i="37"/>
  <c r="Q120" i="37"/>
  <c r="R120" i="37"/>
  <c r="S120" i="37"/>
  <c r="T120" i="37"/>
  <c r="P121" i="37"/>
  <c r="Q121" i="37"/>
  <c r="R121" i="37"/>
  <c r="S121" i="37"/>
  <c r="T121" i="37"/>
  <c r="S101" i="37"/>
  <c r="T101" i="37"/>
  <c r="U101" i="37"/>
  <c r="V101" i="37"/>
  <c r="W101" i="37"/>
  <c r="X101" i="37"/>
  <c r="Y101" i="37"/>
  <c r="Z101" i="37"/>
  <c r="AA101" i="37"/>
  <c r="S102" i="37"/>
  <c r="T102" i="37"/>
  <c r="U102" i="37"/>
  <c r="V102" i="37"/>
  <c r="W102" i="37"/>
  <c r="X102" i="37"/>
  <c r="Y102" i="37"/>
  <c r="Z102" i="37"/>
  <c r="AA102" i="37"/>
  <c r="S103" i="37"/>
  <c r="T103" i="37"/>
  <c r="U103" i="37"/>
  <c r="V103" i="37"/>
  <c r="W103" i="37"/>
  <c r="X103" i="37"/>
  <c r="Y103" i="37"/>
  <c r="Z103" i="37"/>
  <c r="AA103" i="37"/>
  <c r="S104" i="37"/>
  <c r="T104" i="37"/>
  <c r="U104" i="37"/>
  <c r="V104" i="37"/>
  <c r="W104" i="37"/>
  <c r="X104" i="37"/>
  <c r="Y104" i="37"/>
  <c r="Z104" i="37"/>
  <c r="AA104" i="37"/>
  <c r="S105" i="37"/>
  <c r="T105" i="37"/>
  <c r="U105" i="37"/>
  <c r="V105" i="37"/>
  <c r="W105" i="37"/>
  <c r="X105" i="37"/>
  <c r="Y105" i="37"/>
  <c r="Z105" i="37"/>
  <c r="AA105" i="37"/>
  <c r="S106" i="37"/>
  <c r="T106" i="37"/>
  <c r="U106" i="37"/>
  <c r="V106" i="37"/>
  <c r="W106" i="37"/>
  <c r="X106" i="37"/>
  <c r="Y106" i="37"/>
  <c r="Z106" i="37"/>
  <c r="AA106" i="37"/>
  <c r="S107" i="37"/>
  <c r="T107" i="37"/>
  <c r="U107" i="37"/>
  <c r="V107" i="37"/>
  <c r="W107" i="37"/>
  <c r="X107" i="37"/>
  <c r="Y107" i="37"/>
  <c r="Z107" i="37"/>
  <c r="AA107" i="37"/>
  <c r="R102" i="37"/>
  <c r="R103" i="37"/>
  <c r="R104" i="37"/>
  <c r="R105" i="37"/>
  <c r="R106" i="37"/>
  <c r="R107" i="37"/>
  <c r="R101" i="37"/>
  <c r="S53" i="37"/>
  <c r="T53" i="37"/>
  <c r="U53" i="37"/>
  <c r="V53" i="37"/>
  <c r="W53" i="37"/>
  <c r="X53" i="37"/>
  <c r="Y53" i="37"/>
  <c r="Z53" i="37"/>
  <c r="AA53" i="37"/>
  <c r="S54" i="37"/>
  <c r="T54" i="37"/>
  <c r="U54" i="37"/>
  <c r="V54" i="37"/>
  <c r="W54" i="37"/>
  <c r="X54" i="37"/>
  <c r="Y54" i="37"/>
  <c r="Z54" i="37"/>
  <c r="AA54" i="37"/>
  <c r="S55" i="37"/>
  <c r="T55" i="37"/>
  <c r="U55" i="37"/>
  <c r="V55" i="37"/>
  <c r="W55" i="37"/>
  <c r="X55" i="37"/>
  <c r="Y55" i="37"/>
  <c r="Z55" i="37"/>
  <c r="AA55" i="37"/>
  <c r="S56" i="37"/>
  <c r="T56" i="37"/>
  <c r="U56" i="37"/>
  <c r="V56" i="37"/>
  <c r="W56" i="37"/>
  <c r="X56" i="37"/>
  <c r="Y56" i="37"/>
  <c r="Z56" i="37"/>
  <c r="AA56" i="37"/>
  <c r="S57" i="37"/>
  <c r="T57" i="37"/>
  <c r="U57" i="37"/>
  <c r="V57" i="37"/>
  <c r="W57" i="37"/>
  <c r="X57" i="37"/>
  <c r="Y57" i="37"/>
  <c r="Z57" i="37"/>
  <c r="AA57" i="37"/>
  <c r="S58" i="37"/>
  <c r="T58" i="37"/>
  <c r="U58" i="37"/>
  <c r="V58" i="37"/>
  <c r="W58" i="37"/>
  <c r="X58" i="37"/>
  <c r="Y58" i="37"/>
  <c r="Z58" i="37"/>
  <c r="AA58" i="37"/>
  <c r="S59" i="37"/>
  <c r="T59" i="37"/>
  <c r="U59" i="37"/>
  <c r="V59" i="37"/>
  <c r="W59" i="37"/>
  <c r="X59" i="37"/>
  <c r="Y59" i="37"/>
  <c r="Z59" i="37"/>
  <c r="AA59" i="37"/>
  <c r="S60" i="37"/>
  <c r="T60" i="37"/>
  <c r="U60" i="37"/>
  <c r="V60" i="37"/>
  <c r="W60" i="37"/>
  <c r="X60" i="37"/>
  <c r="Y60" i="37"/>
  <c r="Z60" i="37"/>
  <c r="AA60" i="37"/>
  <c r="S61" i="37"/>
  <c r="T61" i="37"/>
  <c r="U61" i="37"/>
  <c r="V61" i="37"/>
  <c r="W61" i="37"/>
  <c r="X61" i="37"/>
  <c r="Y61" i="37"/>
  <c r="Z61" i="37"/>
  <c r="AA61" i="37"/>
  <c r="S62" i="37"/>
  <c r="T62" i="37"/>
  <c r="U62" i="37"/>
  <c r="V62" i="37"/>
  <c r="W62" i="37"/>
  <c r="X62" i="37"/>
  <c r="Y62" i="37"/>
  <c r="Z62" i="37"/>
  <c r="AA62" i="37"/>
  <c r="S63" i="37"/>
  <c r="T63" i="37"/>
  <c r="U63" i="37"/>
  <c r="V63" i="37"/>
  <c r="W63" i="37"/>
  <c r="X63" i="37"/>
  <c r="Y63" i="37"/>
  <c r="Z63" i="37"/>
  <c r="AA63" i="37"/>
  <c r="S64" i="37"/>
  <c r="T64" i="37"/>
  <c r="U64" i="37"/>
  <c r="V64" i="37"/>
  <c r="W64" i="37"/>
  <c r="X64" i="37"/>
  <c r="Y64" i="37"/>
  <c r="Z64" i="37"/>
  <c r="AA64" i="37"/>
  <c r="S65" i="37"/>
  <c r="T65" i="37"/>
  <c r="U65" i="37"/>
  <c r="V65" i="37"/>
  <c r="W65" i="37"/>
  <c r="X65" i="37"/>
  <c r="Y65" i="37"/>
  <c r="Z65" i="37"/>
  <c r="AA65" i="37"/>
  <c r="S66" i="37"/>
  <c r="T66" i="37"/>
  <c r="U66" i="37"/>
  <c r="V66" i="37"/>
  <c r="W66" i="37"/>
  <c r="X66" i="37"/>
  <c r="Y66" i="37"/>
  <c r="Z66" i="37"/>
  <c r="AA66" i="37"/>
  <c r="S67" i="37"/>
  <c r="T67" i="37"/>
  <c r="U67" i="37"/>
  <c r="V67" i="37"/>
  <c r="W67" i="37"/>
  <c r="X67" i="37"/>
  <c r="Y67" i="37"/>
  <c r="Z67" i="37"/>
  <c r="AA67" i="37"/>
  <c r="S68" i="37"/>
  <c r="T68" i="37"/>
  <c r="U68" i="37"/>
  <c r="V68" i="37"/>
  <c r="W68" i="37"/>
  <c r="X68" i="37"/>
  <c r="Y68" i="37"/>
  <c r="Z68" i="37"/>
  <c r="AA68" i="37"/>
  <c r="S69" i="37"/>
  <c r="T69" i="37"/>
  <c r="U69" i="37"/>
  <c r="V69" i="37"/>
  <c r="W69" i="37"/>
  <c r="X69" i="37"/>
  <c r="Y69" i="37"/>
  <c r="Z69" i="37"/>
  <c r="AA69" i="37"/>
  <c r="S70" i="37"/>
  <c r="T70" i="37"/>
  <c r="U70" i="37"/>
  <c r="V70" i="37"/>
  <c r="W70" i="37"/>
  <c r="X70" i="37"/>
  <c r="Y70" i="37"/>
  <c r="Z70" i="37"/>
  <c r="AA70" i="37"/>
  <c r="S71" i="37"/>
  <c r="T71" i="37"/>
  <c r="U71" i="37"/>
  <c r="V71" i="37"/>
  <c r="W71" i="37"/>
  <c r="X71" i="37"/>
  <c r="Y71" i="37"/>
  <c r="Z71" i="37"/>
  <c r="AA71" i="37"/>
  <c r="S72" i="37"/>
  <c r="T72" i="37"/>
  <c r="U72" i="37"/>
  <c r="V72" i="37"/>
  <c r="W72" i="37"/>
  <c r="X72" i="37"/>
  <c r="Y72" i="37"/>
  <c r="Z72" i="37"/>
  <c r="AA72" i="37"/>
  <c r="S73" i="37"/>
  <c r="T73" i="37"/>
  <c r="U73" i="37"/>
  <c r="V73" i="37"/>
  <c r="W73" i="37"/>
  <c r="X73" i="37"/>
  <c r="Y73" i="37"/>
  <c r="Z73" i="37"/>
  <c r="AA73" i="37"/>
  <c r="S74" i="37"/>
  <c r="T74" i="37"/>
  <c r="U74" i="37"/>
  <c r="V74" i="37"/>
  <c r="W74" i="37"/>
  <c r="X74" i="37"/>
  <c r="Y74" i="37"/>
  <c r="Z74" i="37"/>
  <c r="AA74" i="37"/>
  <c r="S75" i="37"/>
  <c r="T75" i="37"/>
  <c r="U75" i="37"/>
  <c r="V75" i="37"/>
  <c r="W75" i="37"/>
  <c r="X75" i="37"/>
  <c r="Y75" i="37"/>
  <c r="Z75" i="37"/>
  <c r="AA75" i="37"/>
  <c r="S76" i="37"/>
  <c r="T76" i="37"/>
  <c r="U76" i="37"/>
  <c r="V76" i="37"/>
  <c r="W76" i="37"/>
  <c r="X76" i="37"/>
  <c r="Y76" i="37"/>
  <c r="Z76" i="37"/>
  <c r="AA76" i="37"/>
  <c r="S77" i="37"/>
  <c r="T77" i="37"/>
  <c r="U77" i="37"/>
  <c r="V77" i="37"/>
  <c r="W77" i="37"/>
  <c r="X77" i="37"/>
  <c r="Y77" i="37"/>
  <c r="Z77" i="37"/>
  <c r="AA77" i="37"/>
  <c r="S78" i="37"/>
  <c r="T78" i="37"/>
  <c r="U78" i="37"/>
  <c r="V78" i="37"/>
  <c r="W78" i="37"/>
  <c r="X78" i="37"/>
  <c r="Y78" i="37"/>
  <c r="Z78" i="37"/>
  <c r="AA78" i="37"/>
  <c r="S79" i="37"/>
  <c r="T79" i="37"/>
  <c r="U79" i="37"/>
  <c r="V79" i="37"/>
  <c r="W79" i="37"/>
  <c r="X79" i="37"/>
  <c r="Y79" i="37"/>
  <c r="Z79" i="37"/>
  <c r="AA79" i="37"/>
  <c r="S80" i="37"/>
  <c r="T80" i="37"/>
  <c r="U80" i="37"/>
  <c r="V80" i="37"/>
  <c r="W80" i="37"/>
  <c r="X80" i="37"/>
  <c r="Y80" i="37"/>
  <c r="Z80" i="37"/>
  <c r="AA80" i="37"/>
  <c r="S81" i="37"/>
  <c r="T81" i="37"/>
  <c r="U81" i="37"/>
  <c r="V81" i="37"/>
  <c r="W81" i="37"/>
  <c r="X81" i="37"/>
  <c r="Y81" i="37"/>
  <c r="Z81" i="37"/>
  <c r="AA81" i="37"/>
  <c r="S82" i="37"/>
  <c r="T82" i="37"/>
  <c r="U82" i="37"/>
  <c r="V82" i="37"/>
  <c r="W82" i="37"/>
  <c r="X82" i="37"/>
  <c r="Y82" i="37"/>
  <c r="Z82" i="37"/>
  <c r="AA82" i="37"/>
  <c r="S83" i="37"/>
  <c r="T83" i="37"/>
  <c r="U83" i="37"/>
  <c r="V83" i="37"/>
  <c r="W83" i="37"/>
  <c r="X83" i="37"/>
  <c r="Y83" i="37"/>
  <c r="Z83" i="37"/>
  <c r="AA83" i="37"/>
  <c r="S84" i="37"/>
  <c r="T84" i="37"/>
  <c r="U84" i="37"/>
  <c r="V84" i="37"/>
  <c r="W84" i="37"/>
  <c r="X84" i="37"/>
  <c r="Y84" i="37"/>
  <c r="Z84" i="37"/>
  <c r="AA84" i="37"/>
  <c r="S85" i="37"/>
  <c r="T85" i="37"/>
  <c r="U85" i="37"/>
  <c r="V85" i="37"/>
  <c r="W85" i="37"/>
  <c r="X85" i="37"/>
  <c r="Y85" i="37"/>
  <c r="Z85" i="37"/>
  <c r="AA85" i="37"/>
  <c r="S86" i="37"/>
  <c r="T86" i="37"/>
  <c r="U86" i="37"/>
  <c r="V86" i="37"/>
  <c r="W86" i="37"/>
  <c r="X86" i="37"/>
  <c r="Y86" i="37"/>
  <c r="Z86" i="37"/>
  <c r="AA86" i="37"/>
  <c r="S87" i="37"/>
  <c r="T87" i="37"/>
  <c r="U87" i="37"/>
  <c r="V87" i="37"/>
  <c r="W87" i="37"/>
  <c r="X87" i="37"/>
  <c r="Y87" i="37"/>
  <c r="Z87" i="37"/>
  <c r="AA87" i="37"/>
  <c r="S88" i="37"/>
  <c r="T88" i="37"/>
  <c r="U88" i="37"/>
  <c r="V88" i="37"/>
  <c r="W88" i="37"/>
  <c r="X88" i="37"/>
  <c r="Y88" i="37"/>
  <c r="Z88" i="37"/>
  <c r="AA88" i="37"/>
  <c r="S89" i="37"/>
  <c r="T89" i="37"/>
  <c r="U89" i="37"/>
  <c r="V89" i="37"/>
  <c r="W89" i="37"/>
  <c r="X89" i="37"/>
  <c r="Y89" i="37"/>
  <c r="Z89" i="37"/>
  <c r="AA89" i="37"/>
  <c r="S90" i="37"/>
  <c r="T90" i="37"/>
  <c r="U90" i="37"/>
  <c r="V90" i="37"/>
  <c r="W90" i="37"/>
  <c r="X90" i="37"/>
  <c r="Y90" i="37"/>
  <c r="Z90" i="37"/>
  <c r="AA90" i="37"/>
  <c r="S91" i="37"/>
  <c r="T91" i="37"/>
  <c r="U91" i="37"/>
  <c r="V91" i="37"/>
  <c r="W91" i="37"/>
  <c r="X91" i="37"/>
  <c r="Y91" i="37"/>
  <c r="Z91" i="37"/>
  <c r="AA91" i="37"/>
  <c r="S92" i="37"/>
  <c r="T92" i="37"/>
  <c r="U92" i="37"/>
  <c r="V92" i="37"/>
  <c r="W92" i="37"/>
  <c r="X92" i="37"/>
  <c r="Y92" i="37"/>
  <c r="Z92" i="37"/>
  <c r="AA92" i="37"/>
  <c r="S93" i="37"/>
  <c r="T93" i="37"/>
  <c r="U93" i="37"/>
  <c r="V93" i="37"/>
  <c r="W93" i="37"/>
  <c r="X93" i="37"/>
  <c r="Y93" i="37"/>
  <c r="Z93" i="37"/>
  <c r="AA93" i="37"/>
  <c r="S94" i="37"/>
  <c r="T94" i="37"/>
  <c r="U94" i="37"/>
  <c r="V94" i="37"/>
  <c r="W94" i="37"/>
  <c r="X94" i="37"/>
  <c r="Y94" i="37"/>
  <c r="Z94" i="37"/>
  <c r="AA94" i="37"/>
  <c r="S95" i="37"/>
  <c r="T95" i="37"/>
  <c r="U95" i="37"/>
  <c r="V95" i="37"/>
  <c r="W95" i="37"/>
  <c r="X95" i="37"/>
  <c r="Y95" i="37"/>
  <c r="Z95" i="37"/>
  <c r="AA95" i="37"/>
  <c r="S96" i="37"/>
  <c r="T96" i="37"/>
  <c r="U96" i="37"/>
  <c r="V96" i="37"/>
  <c r="W96" i="37"/>
  <c r="X96" i="37"/>
  <c r="Y96" i="37"/>
  <c r="Z96" i="37"/>
  <c r="AA96" i="37"/>
  <c r="S97" i="37"/>
  <c r="T97" i="37"/>
  <c r="U97" i="37"/>
  <c r="V97" i="37"/>
  <c r="W97" i="37"/>
  <c r="X97" i="37"/>
  <c r="Y97" i="37"/>
  <c r="Z97" i="37"/>
  <c r="AA97" i="37"/>
  <c r="S98" i="37"/>
  <c r="T98" i="37"/>
  <c r="U98" i="37"/>
  <c r="V98" i="37"/>
  <c r="W98" i="37"/>
  <c r="X98" i="37"/>
  <c r="Y98" i="37"/>
  <c r="Z98" i="37"/>
  <c r="AA98" i="37"/>
  <c r="S99" i="37"/>
  <c r="T99" i="37"/>
  <c r="U99" i="37"/>
  <c r="V99" i="37"/>
  <c r="W99" i="37"/>
  <c r="X99" i="37"/>
  <c r="Y99" i="37"/>
  <c r="Z99" i="37"/>
  <c r="AA99" i="37"/>
  <c r="S100" i="37"/>
  <c r="T100" i="37"/>
  <c r="U100" i="37"/>
  <c r="V100" i="37"/>
  <c r="W100" i="37"/>
  <c r="X100" i="37"/>
  <c r="Y100" i="37"/>
  <c r="Z100" i="37"/>
  <c r="AA100" i="37"/>
  <c r="R54" i="37"/>
  <c r="R55" i="37"/>
  <c r="R56" i="37"/>
  <c r="R57" i="37"/>
  <c r="R58" i="37"/>
  <c r="R59" i="37"/>
  <c r="R60" i="37"/>
  <c r="R61" i="37"/>
  <c r="R62" i="37"/>
  <c r="R63" i="37"/>
  <c r="R64" i="37"/>
  <c r="R65" i="37"/>
  <c r="R66" i="37"/>
  <c r="R67" i="37"/>
  <c r="R68" i="37"/>
  <c r="R69" i="37"/>
  <c r="R70" i="37"/>
  <c r="R71" i="37"/>
  <c r="R72" i="37"/>
  <c r="R73" i="37"/>
  <c r="R74" i="37"/>
  <c r="R75" i="37"/>
  <c r="R76" i="37"/>
  <c r="R77" i="37"/>
  <c r="R78" i="37"/>
  <c r="R79" i="37"/>
  <c r="R80" i="37"/>
  <c r="R81" i="37"/>
  <c r="R82" i="37"/>
  <c r="R83" i="37"/>
  <c r="R84" i="37"/>
  <c r="R85" i="37"/>
  <c r="R86" i="37"/>
  <c r="R87" i="37"/>
  <c r="R88" i="37"/>
  <c r="R89" i="37"/>
  <c r="R90" i="37"/>
  <c r="R91" i="37"/>
  <c r="R92" i="37"/>
  <c r="R93" i="37"/>
  <c r="R94" i="37"/>
  <c r="R95" i="37"/>
  <c r="R96" i="37"/>
  <c r="R97" i="37"/>
  <c r="R98" i="37"/>
  <c r="R99" i="37"/>
  <c r="R100" i="37"/>
  <c r="R53" i="37"/>
  <c r="R52" i="37"/>
  <c r="R42" i="37"/>
  <c r="S42" i="37"/>
  <c r="T42" i="37"/>
  <c r="U42" i="37"/>
  <c r="V42" i="37"/>
  <c r="W42" i="37"/>
  <c r="X42" i="37"/>
  <c r="Y42" i="37"/>
  <c r="Z42" i="37"/>
  <c r="AA42" i="37"/>
  <c r="R43" i="37"/>
  <c r="S43" i="37"/>
  <c r="T43" i="37"/>
  <c r="U43" i="37"/>
  <c r="V43" i="37"/>
  <c r="W43" i="37"/>
  <c r="X43" i="37"/>
  <c r="Y43" i="37"/>
  <c r="Z43" i="37"/>
  <c r="AA43" i="37"/>
  <c r="R44" i="37"/>
  <c r="S44" i="37"/>
  <c r="T44" i="37"/>
  <c r="U44" i="37"/>
  <c r="V44" i="37"/>
  <c r="W44" i="37"/>
  <c r="X44" i="37"/>
  <c r="Y44" i="37"/>
  <c r="Z44" i="37"/>
  <c r="AA44" i="37"/>
  <c r="R45" i="37"/>
  <c r="S45" i="37"/>
  <c r="T45" i="37"/>
  <c r="U45" i="37"/>
  <c r="V45" i="37"/>
  <c r="W45" i="37"/>
  <c r="X45" i="37"/>
  <c r="Y45" i="37"/>
  <c r="Z45" i="37"/>
  <c r="AA45" i="37"/>
  <c r="R46" i="37"/>
  <c r="S46" i="37"/>
  <c r="T46" i="37"/>
  <c r="U46" i="37"/>
  <c r="V46" i="37"/>
  <c r="W46" i="37"/>
  <c r="X46" i="37"/>
  <c r="Y46" i="37"/>
  <c r="Z46" i="37"/>
  <c r="AA46" i="37"/>
  <c r="R47" i="37"/>
  <c r="S47" i="37"/>
  <c r="T47" i="37"/>
  <c r="U47" i="37"/>
  <c r="V47" i="37"/>
  <c r="W47" i="37"/>
  <c r="X47" i="37"/>
  <c r="Y47" i="37"/>
  <c r="Z47" i="37"/>
  <c r="AA47" i="37"/>
  <c r="S48" i="37"/>
  <c r="T48" i="37"/>
  <c r="U48" i="37"/>
  <c r="V48" i="37"/>
  <c r="W48" i="37"/>
  <c r="X48" i="37"/>
  <c r="Y48" i="37"/>
  <c r="Z48" i="37"/>
  <c r="AA48" i="37"/>
  <c r="R48" i="37"/>
  <c r="S49" i="37"/>
  <c r="T49" i="37"/>
  <c r="U49" i="37"/>
  <c r="V49" i="37"/>
  <c r="W49" i="37"/>
  <c r="X49" i="37"/>
  <c r="Y49" i="37"/>
  <c r="Z49" i="37"/>
  <c r="AA49" i="37"/>
  <c r="R49" i="37"/>
  <c r="S51" i="37"/>
  <c r="T51" i="37"/>
  <c r="U51" i="37"/>
  <c r="V51" i="37"/>
  <c r="W51" i="37"/>
  <c r="X51" i="37"/>
  <c r="Y51" i="37"/>
  <c r="Z51" i="37"/>
  <c r="AA51" i="37"/>
  <c r="R51" i="37"/>
  <c r="S50" i="37"/>
  <c r="T50" i="37"/>
  <c r="U50" i="37"/>
  <c r="V50" i="37"/>
  <c r="W50" i="37"/>
  <c r="X50" i="37"/>
  <c r="Y50" i="37"/>
  <c r="Z50" i="37"/>
  <c r="AA50" i="37"/>
  <c r="R50" i="37"/>
  <c r="S41" i="37"/>
  <c r="T41" i="37"/>
  <c r="U41" i="37"/>
  <c r="V41" i="37"/>
  <c r="W41" i="37"/>
  <c r="X41" i="37"/>
  <c r="Y41" i="37"/>
  <c r="Z41" i="37"/>
  <c r="AA41" i="37"/>
  <c r="R41" i="37"/>
  <c r="R40" i="37"/>
  <c r="R24" i="37"/>
  <c r="R23" i="37"/>
  <c r="S22" i="37"/>
  <c r="T22" i="37"/>
  <c r="U22" i="37"/>
  <c r="V22" i="37"/>
  <c r="W22" i="37"/>
  <c r="X22" i="37"/>
  <c r="Y22" i="37"/>
  <c r="Z22" i="37"/>
  <c r="AA22" i="37"/>
  <c r="R22" i="37"/>
  <c r="R16" i="37"/>
  <c r="AE4" i="36"/>
  <c r="AF4" i="36"/>
  <c r="AG4" i="36"/>
  <c r="AH4" i="36"/>
  <c r="AE5" i="36"/>
  <c r="AF5" i="36"/>
  <c r="AG5" i="36"/>
  <c r="AH5" i="36"/>
  <c r="AE7" i="36"/>
  <c r="AF7" i="36"/>
  <c r="AG7" i="36"/>
  <c r="AH7" i="36"/>
  <c r="AE8" i="36"/>
  <c r="AF8" i="36"/>
  <c r="AG8" i="36"/>
  <c r="AH8" i="36"/>
  <c r="AE9" i="36"/>
  <c r="AF9" i="36"/>
  <c r="AG9" i="36"/>
  <c r="AH9" i="36"/>
  <c r="AE10" i="36"/>
  <c r="AF10" i="36"/>
  <c r="AG10" i="36"/>
  <c r="AH10" i="36"/>
  <c r="R111" i="36"/>
  <c r="S111" i="36"/>
  <c r="T111" i="36"/>
  <c r="U111" i="36"/>
  <c r="V111" i="36"/>
  <c r="W111" i="36"/>
  <c r="X111" i="36"/>
  <c r="Y111" i="36"/>
  <c r="Z111" i="36"/>
  <c r="AA111" i="36"/>
  <c r="R112" i="36"/>
  <c r="S112" i="36"/>
  <c r="T112" i="36"/>
  <c r="U112" i="36"/>
  <c r="V112" i="36"/>
  <c r="W112" i="36"/>
  <c r="X112" i="36"/>
  <c r="Y112" i="36"/>
  <c r="Z112" i="36"/>
  <c r="AA112" i="36"/>
  <c r="R113" i="36"/>
  <c r="S113" i="36"/>
  <c r="T113" i="36"/>
  <c r="U113" i="36"/>
  <c r="V113" i="36"/>
  <c r="W113" i="36"/>
  <c r="X113" i="36"/>
  <c r="Y113" i="36"/>
  <c r="Z113" i="36"/>
  <c r="AA113" i="36"/>
  <c r="R114" i="36"/>
  <c r="S114" i="36"/>
  <c r="T114" i="36"/>
  <c r="U114" i="36"/>
  <c r="V114" i="36"/>
  <c r="W114" i="36"/>
  <c r="X114" i="36"/>
  <c r="Y114" i="36"/>
  <c r="Z114" i="36"/>
  <c r="AA114" i="36"/>
  <c r="R115" i="36"/>
  <c r="S115" i="36"/>
  <c r="T115" i="36"/>
  <c r="U115" i="36"/>
  <c r="V115" i="36"/>
  <c r="W115" i="36"/>
  <c r="X115" i="36"/>
  <c r="Y115" i="36"/>
  <c r="Z115" i="36"/>
  <c r="AA115" i="36"/>
  <c r="R116" i="36"/>
  <c r="S116" i="36"/>
  <c r="T116" i="36"/>
  <c r="U116" i="36"/>
  <c r="V116" i="36"/>
  <c r="W116" i="36"/>
  <c r="X116" i="36"/>
  <c r="Y116" i="36"/>
  <c r="Z116" i="36"/>
  <c r="AA116" i="36"/>
  <c r="R117" i="36"/>
  <c r="S117" i="36"/>
  <c r="T117" i="36"/>
  <c r="U117" i="36"/>
  <c r="V117" i="36"/>
  <c r="W117" i="36"/>
  <c r="X117" i="36"/>
  <c r="Y117" i="36"/>
  <c r="Z117" i="36"/>
  <c r="AA117" i="36"/>
  <c r="R118" i="36"/>
  <c r="S118" i="36"/>
  <c r="T118" i="36"/>
  <c r="U118" i="36"/>
  <c r="V118" i="36"/>
  <c r="W118" i="36"/>
  <c r="X118" i="36"/>
  <c r="Y118" i="36"/>
  <c r="Z118" i="36"/>
  <c r="AA118" i="36"/>
  <c r="R119" i="36"/>
  <c r="S119" i="36"/>
  <c r="T119" i="36"/>
  <c r="U119" i="36"/>
  <c r="V119" i="36"/>
  <c r="W119" i="36"/>
  <c r="X119" i="36"/>
  <c r="Y119" i="36"/>
  <c r="Z119" i="36"/>
  <c r="AA119" i="36"/>
  <c r="R120" i="36"/>
  <c r="S120" i="36"/>
  <c r="T120" i="36"/>
  <c r="U120" i="36"/>
  <c r="V120" i="36"/>
  <c r="W120" i="36"/>
  <c r="X120" i="36"/>
  <c r="Y120" i="36"/>
  <c r="Z120" i="36"/>
  <c r="AA120" i="36"/>
  <c r="R121" i="36"/>
  <c r="S121" i="36"/>
  <c r="T121" i="36"/>
  <c r="U121" i="36"/>
  <c r="V121" i="36"/>
  <c r="W121" i="36"/>
  <c r="X121" i="36"/>
  <c r="Y121" i="36"/>
  <c r="Z121" i="36"/>
  <c r="AA121" i="36"/>
  <c r="R122" i="36"/>
  <c r="S122" i="36"/>
  <c r="T122" i="36"/>
  <c r="U122" i="36"/>
  <c r="V122" i="36"/>
  <c r="W122" i="36"/>
  <c r="X122" i="36"/>
  <c r="Y122" i="36"/>
  <c r="Z122" i="36"/>
  <c r="AA122" i="36"/>
  <c r="R123" i="36"/>
  <c r="S123" i="36"/>
  <c r="T123" i="36"/>
  <c r="U123" i="36"/>
  <c r="V123" i="36"/>
  <c r="W123" i="36"/>
  <c r="X123" i="36"/>
  <c r="Y123" i="36"/>
  <c r="Z123" i="36"/>
  <c r="AA123" i="36"/>
  <c r="R124" i="36"/>
  <c r="S124" i="36"/>
  <c r="T124" i="36"/>
  <c r="U124" i="36"/>
  <c r="V124" i="36"/>
  <c r="W124" i="36"/>
  <c r="X124" i="36"/>
  <c r="Y124" i="36"/>
  <c r="Z124" i="36"/>
  <c r="AA124" i="36"/>
  <c r="R125" i="36"/>
  <c r="S125" i="36"/>
  <c r="T125" i="36"/>
  <c r="U125" i="36"/>
  <c r="V125" i="36"/>
  <c r="W125" i="36"/>
  <c r="X125" i="36"/>
  <c r="Y125" i="36"/>
  <c r="Z125" i="36"/>
  <c r="AA125" i="36"/>
  <c r="R126" i="36"/>
  <c r="S126" i="36"/>
  <c r="T126" i="36"/>
  <c r="U126" i="36"/>
  <c r="V126" i="36"/>
  <c r="W126" i="36"/>
  <c r="X126" i="36"/>
  <c r="Y126" i="36"/>
  <c r="Z126" i="36"/>
  <c r="AA126" i="36"/>
  <c r="R127" i="36"/>
  <c r="S127" i="36"/>
  <c r="T127" i="36"/>
  <c r="U127" i="36"/>
  <c r="V127" i="36"/>
  <c r="W127" i="36"/>
  <c r="X127" i="36"/>
  <c r="Y127" i="36"/>
  <c r="Z127" i="36"/>
  <c r="AA127" i="36"/>
  <c r="R128" i="36"/>
  <c r="S128" i="36"/>
  <c r="T128" i="36"/>
  <c r="U128" i="36"/>
  <c r="V128" i="36"/>
  <c r="W128" i="36"/>
  <c r="X128" i="36"/>
  <c r="Y128" i="36"/>
  <c r="Z128" i="36"/>
  <c r="AA128" i="36"/>
  <c r="R129" i="36"/>
  <c r="S129" i="36"/>
  <c r="T129" i="36"/>
  <c r="U129" i="36"/>
  <c r="V129" i="36"/>
  <c r="W129" i="36"/>
  <c r="X129" i="36"/>
  <c r="Y129" i="36"/>
  <c r="Z129" i="36"/>
  <c r="AA129" i="36"/>
  <c r="R130" i="36"/>
  <c r="S130" i="36"/>
  <c r="T130" i="36"/>
  <c r="U130" i="36"/>
  <c r="V130" i="36"/>
  <c r="W130" i="36"/>
  <c r="X130" i="36"/>
  <c r="Y130" i="36"/>
  <c r="Z130" i="36"/>
  <c r="AA130" i="36"/>
  <c r="R131" i="36"/>
  <c r="S131" i="36"/>
  <c r="T131" i="36"/>
  <c r="U131" i="36"/>
  <c r="V131" i="36"/>
  <c r="W131" i="36"/>
  <c r="X131" i="36"/>
  <c r="Y131" i="36"/>
  <c r="Z131" i="36"/>
  <c r="AA131" i="36"/>
  <c r="R132" i="36"/>
  <c r="S132" i="36"/>
  <c r="T132" i="36"/>
  <c r="U132" i="36"/>
  <c r="V132" i="36"/>
  <c r="W132" i="36"/>
  <c r="X132" i="36"/>
  <c r="Y132" i="36"/>
  <c r="Z132" i="36"/>
  <c r="AA132" i="36"/>
  <c r="R133" i="36"/>
  <c r="S133" i="36"/>
  <c r="T133" i="36"/>
  <c r="U133" i="36"/>
  <c r="V133" i="36"/>
  <c r="W133" i="36"/>
  <c r="X133" i="36"/>
  <c r="Y133" i="36"/>
  <c r="Z133" i="36"/>
  <c r="AA133" i="36"/>
  <c r="R134" i="36"/>
  <c r="S134" i="36"/>
  <c r="T134" i="36"/>
  <c r="U134" i="36"/>
  <c r="V134" i="36"/>
  <c r="W134" i="36"/>
  <c r="X134" i="36"/>
  <c r="Y134" i="36"/>
  <c r="Z134" i="36"/>
  <c r="AA134" i="36"/>
  <c r="R135" i="36"/>
  <c r="S135" i="36"/>
  <c r="T135" i="36"/>
  <c r="U135" i="36"/>
  <c r="V135" i="36"/>
  <c r="W135" i="36"/>
  <c r="X135" i="36"/>
  <c r="Y135" i="36"/>
  <c r="Z135" i="36"/>
  <c r="AA135" i="36"/>
  <c r="R136" i="36"/>
  <c r="S136" i="36"/>
  <c r="T136" i="36"/>
  <c r="U136" i="36"/>
  <c r="V136" i="36"/>
  <c r="W136" i="36"/>
  <c r="X136" i="36"/>
  <c r="Y136" i="36"/>
  <c r="Z136" i="36"/>
  <c r="AA136" i="36"/>
  <c r="R137" i="36"/>
  <c r="S137" i="36"/>
  <c r="T137" i="36"/>
  <c r="U137" i="36"/>
  <c r="V137" i="36"/>
  <c r="W137" i="36"/>
  <c r="X137" i="36"/>
  <c r="Y137" i="36"/>
  <c r="Z137" i="36"/>
  <c r="AA137" i="36"/>
  <c r="R138" i="36"/>
  <c r="S138" i="36"/>
  <c r="T138" i="36"/>
  <c r="U138" i="36"/>
  <c r="V138" i="36"/>
  <c r="W138" i="36"/>
  <c r="X138" i="36"/>
  <c r="Y138" i="36"/>
  <c r="Z138" i="36"/>
  <c r="AA138" i="36"/>
  <c r="R139" i="36"/>
  <c r="S139" i="36"/>
  <c r="T139" i="36"/>
  <c r="U139" i="36"/>
  <c r="V139" i="36"/>
  <c r="W139" i="36"/>
  <c r="X139" i="36"/>
  <c r="Y139" i="36"/>
  <c r="Z139" i="36"/>
  <c r="AA139" i="36"/>
  <c r="R140" i="36"/>
  <c r="S140" i="36"/>
  <c r="T140" i="36"/>
  <c r="U140" i="36"/>
  <c r="V140" i="36"/>
  <c r="W140" i="36"/>
  <c r="X140" i="36"/>
  <c r="Y140" i="36"/>
  <c r="Z140" i="36"/>
  <c r="AA140" i="36"/>
  <c r="R141" i="36"/>
  <c r="S141" i="36"/>
  <c r="T141" i="36"/>
  <c r="U141" i="36"/>
  <c r="V141" i="36"/>
  <c r="W141" i="36"/>
  <c r="X141" i="36"/>
  <c r="Y141" i="36"/>
  <c r="Z141" i="36"/>
  <c r="AA141" i="36"/>
  <c r="R142" i="36"/>
  <c r="S142" i="36"/>
  <c r="T142" i="36"/>
  <c r="U142" i="36"/>
  <c r="V142" i="36"/>
  <c r="W142" i="36"/>
  <c r="X142" i="36"/>
  <c r="Y142" i="36"/>
  <c r="Z142" i="36"/>
  <c r="AA142" i="36"/>
  <c r="R143" i="36"/>
  <c r="S143" i="36"/>
  <c r="T143" i="36"/>
  <c r="U143" i="36"/>
  <c r="V143" i="36"/>
  <c r="W143" i="36"/>
  <c r="X143" i="36"/>
  <c r="Y143" i="36"/>
  <c r="Z143" i="36"/>
  <c r="AA143" i="36"/>
  <c r="R144" i="36"/>
  <c r="S144" i="36"/>
  <c r="T144" i="36"/>
  <c r="U144" i="36"/>
  <c r="V144" i="36"/>
  <c r="W144" i="36"/>
  <c r="X144" i="36"/>
  <c r="Y144" i="36"/>
  <c r="Z144" i="36"/>
  <c r="AA144" i="36"/>
  <c r="R145" i="36"/>
  <c r="S145" i="36"/>
  <c r="T145" i="36"/>
  <c r="U145" i="36"/>
  <c r="V145" i="36"/>
  <c r="W145" i="36"/>
  <c r="X145" i="36"/>
  <c r="Y145" i="36"/>
  <c r="Z145" i="36"/>
  <c r="AA145" i="36"/>
  <c r="R146" i="36"/>
  <c r="S146" i="36"/>
  <c r="T146" i="36"/>
  <c r="U146" i="36"/>
  <c r="V146" i="36"/>
  <c r="W146" i="36"/>
  <c r="X146" i="36"/>
  <c r="Y146" i="36"/>
  <c r="Z146" i="36"/>
  <c r="AA146" i="36"/>
  <c r="R147" i="36"/>
  <c r="S147" i="36"/>
  <c r="T147" i="36"/>
  <c r="U147" i="36"/>
  <c r="V147" i="36"/>
  <c r="W147" i="36"/>
  <c r="X147" i="36"/>
  <c r="Y147" i="36"/>
  <c r="Z147" i="36"/>
  <c r="AA147" i="36"/>
  <c r="R148" i="36"/>
  <c r="S148" i="36"/>
  <c r="T148" i="36"/>
  <c r="U148" i="36"/>
  <c r="V148" i="36"/>
  <c r="W148" i="36"/>
  <c r="X148" i="36"/>
  <c r="Y148" i="36"/>
  <c r="Z148" i="36"/>
  <c r="AA148" i="36"/>
  <c r="R149" i="36"/>
  <c r="S149" i="36"/>
  <c r="T149" i="36"/>
  <c r="U149" i="36"/>
  <c r="V149" i="36"/>
  <c r="W149" i="36"/>
  <c r="X149" i="36"/>
  <c r="Y149" i="36"/>
  <c r="Z149" i="36"/>
  <c r="AA149" i="36"/>
  <c r="R150" i="36"/>
  <c r="S150" i="36"/>
  <c r="T150" i="36"/>
  <c r="U150" i="36"/>
  <c r="V150" i="36"/>
  <c r="W150" i="36"/>
  <c r="X150" i="36"/>
  <c r="Y150" i="36"/>
  <c r="Z150" i="36"/>
  <c r="AA150" i="36"/>
  <c r="R151" i="36"/>
  <c r="S151" i="36"/>
  <c r="T151" i="36"/>
  <c r="U151" i="36"/>
  <c r="V151" i="36"/>
  <c r="W151" i="36"/>
  <c r="X151" i="36"/>
  <c r="Y151" i="36"/>
  <c r="Z151" i="36"/>
  <c r="AA151" i="36"/>
  <c r="R152" i="36"/>
  <c r="S152" i="36"/>
  <c r="T152" i="36"/>
  <c r="U152" i="36"/>
  <c r="V152" i="36"/>
  <c r="W152" i="36"/>
  <c r="X152" i="36"/>
  <c r="Y152" i="36"/>
  <c r="Z152" i="36"/>
  <c r="AA152" i="36"/>
  <c r="R153" i="36"/>
  <c r="S153" i="36"/>
  <c r="T153" i="36"/>
  <c r="U153" i="36"/>
  <c r="V153" i="36"/>
  <c r="W153" i="36"/>
  <c r="X153" i="36"/>
  <c r="Y153" i="36"/>
  <c r="Z153" i="36"/>
  <c r="AA153" i="36"/>
  <c r="R154" i="36"/>
  <c r="S154" i="36"/>
  <c r="T154" i="36"/>
  <c r="U154" i="36"/>
  <c r="V154" i="36"/>
  <c r="W154" i="36"/>
  <c r="X154" i="36"/>
  <c r="Y154" i="36"/>
  <c r="Z154" i="36"/>
  <c r="AA154" i="36"/>
  <c r="R155" i="36"/>
  <c r="S155" i="36"/>
  <c r="T155" i="36"/>
  <c r="U155" i="36"/>
  <c r="V155" i="36"/>
  <c r="W155" i="36"/>
  <c r="X155" i="36"/>
  <c r="Y155" i="36"/>
  <c r="Z155" i="36"/>
  <c r="AA155" i="36"/>
  <c r="R156" i="36"/>
  <c r="S156" i="36"/>
  <c r="T156" i="36"/>
  <c r="U156" i="36"/>
  <c r="V156" i="36"/>
  <c r="W156" i="36"/>
  <c r="X156" i="36"/>
  <c r="Y156" i="36"/>
  <c r="Z156" i="36"/>
  <c r="AA156" i="36"/>
  <c r="R157" i="36"/>
  <c r="S157" i="36"/>
  <c r="T157" i="36"/>
  <c r="U157" i="36"/>
  <c r="V157" i="36"/>
  <c r="W157" i="36"/>
  <c r="X157" i="36"/>
  <c r="Y157" i="36"/>
  <c r="Z157" i="36"/>
  <c r="AA157" i="36"/>
  <c r="R158" i="36"/>
  <c r="S158" i="36"/>
  <c r="T158" i="36"/>
  <c r="U158" i="36"/>
  <c r="V158" i="36"/>
  <c r="W158" i="36"/>
  <c r="X158" i="36"/>
  <c r="Y158" i="36"/>
  <c r="Z158" i="36"/>
  <c r="AA158" i="36"/>
  <c r="R159" i="36"/>
  <c r="S159" i="36"/>
  <c r="T159" i="36"/>
  <c r="U159" i="36"/>
  <c r="V159" i="36"/>
  <c r="W159" i="36"/>
  <c r="X159" i="36"/>
  <c r="Y159" i="36"/>
  <c r="Z159" i="36"/>
  <c r="AA159" i="36"/>
  <c r="R160" i="36"/>
  <c r="S160" i="36"/>
  <c r="T160" i="36"/>
  <c r="U160" i="36"/>
  <c r="V160" i="36"/>
  <c r="W160" i="36"/>
  <c r="X160" i="36"/>
  <c r="Y160" i="36"/>
  <c r="Z160" i="36"/>
  <c r="AA160" i="36"/>
  <c r="R161" i="36"/>
  <c r="S161" i="36"/>
  <c r="T161" i="36"/>
  <c r="U161" i="36"/>
  <c r="V161" i="36"/>
  <c r="W161" i="36"/>
  <c r="X161" i="36"/>
  <c r="Y161" i="36"/>
  <c r="Z161" i="36"/>
  <c r="AA161" i="36"/>
  <c r="R162" i="36"/>
  <c r="S162" i="36"/>
  <c r="T162" i="36"/>
  <c r="U162" i="36"/>
  <c r="V162" i="36"/>
  <c r="W162" i="36"/>
  <c r="X162" i="36"/>
  <c r="Y162" i="36"/>
  <c r="Z162" i="36"/>
  <c r="AA162" i="36"/>
  <c r="R163" i="36"/>
  <c r="S163" i="36"/>
  <c r="T163" i="36"/>
  <c r="U163" i="36"/>
  <c r="V163" i="36"/>
  <c r="W163" i="36"/>
  <c r="X163" i="36"/>
  <c r="Y163" i="36"/>
  <c r="Z163" i="36"/>
  <c r="AA163" i="36"/>
  <c r="R164" i="36"/>
  <c r="S164" i="36"/>
  <c r="T164" i="36"/>
  <c r="U164" i="36"/>
  <c r="V164" i="36"/>
  <c r="W164" i="36"/>
  <c r="X164" i="36"/>
  <c r="Y164" i="36"/>
  <c r="Z164" i="36"/>
  <c r="AA164" i="36"/>
  <c r="R165" i="36"/>
  <c r="S165" i="36"/>
  <c r="T165" i="36"/>
  <c r="U165" i="36"/>
  <c r="V165" i="36"/>
  <c r="W165" i="36"/>
  <c r="X165" i="36"/>
  <c r="Y165" i="36"/>
  <c r="Z165" i="36"/>
  <c r="AA165" i="36"/>
  <c r="R166" i="36"/>
  <c r="S166" i="36"/>
  <c r="T166" i="36"/>
  <c r="U166" i="36"/>
  <c r="V166" i="36"/>
  <c r="W166" i="36"/>
  <c r="X166" i="36"/>
  <c r="Y166" i="36"/>
  <c r="Z166" i="36"/>
  <c r="AA166" i="36"/>
  <c r="R167" i="36"/>
  <c r="S167" i="36"/>
  <c r="T167" i="36"/>
  <c r="U167" i="36"/>
  <c r="V167" i="36"/>
  <c r="W167" i="36"/>
  <c r="X167" i="36"/>
  <c r="Y167" i="36"/>
  <c r="Z167" i="36"/>
  <c r="AA167" i="36"/>
  <c r="R168" i="36"/>
  <c r="S168" i="36"/>
  <c r="T168" i="36"/>
  <c r="U168" i="36"/>
  <c r="V168" i="36"/>
  <c r="W168" i="36"/>
  <c r="X168" i="36"/>
  <c r="Y168" i="36"/>
  <c r="Z168" i="36"/>
  <c r="AA168" i="36"/>
  <c r="R169" i="36"/>
  <c r="S169" i="36"/>
  <c r="T169" i="36"/>
  <c r="U169" i="36"/>
  <c r="V169" i="36"/>
  <c r="W169" i="36"/>
  <c r="X169" i="36"/>
  <c r="Y169" i="36"/>
  <c r="Z169" i="36"/>
  <c r="AA169" i="36"/>
  <c r="R170" i="36"/>
  <c r="S170" i="36"/>
  <c r="T170" i="36"/>
  <c r="U170" i="36"/>
  <c r="V170" i="36"/>
  <c r="W170" i="36"/>
  <c r="X170" i="36"/>
  <c r="Y170" i="36"/>
  <c r="Z170" i="36"/>
  <c r="AA170" i="36"/>
  <c r="R171" i="36"/>
  <c r="S171" i="36"/>
  <c r="T171" i="36"/>
  <c r="U171" i="36"/>
  <c r="V171" i="36"/>
  <c r="W171" i="36"/>
  <c r="X171" i="36"/>
  <c r="Y171" i="36"/>
  <c r="Z171" i="36"/>
  <c r="AA171" i="36"/>
  <c r="R172" i="36"/>
  <c r="S172" i="36"/>
  <c r="T172" i="36"/>
  <c r="U172" i="36"/>
  <c r="V172" i="36"/>
  <c r="W172" i="36"/>
  <c r="X172" i="36"/>
  <c r="Y172" i="36"/>
  <c r="Z172" i="36"/>
  <c r="AA172" i="36"/>
  <c r="R173" i="36"/>
  <c r="S173" i="36"/>
  <c r="T173" i="36"/>
  <c r="U173" i="36"/>
  <c r="V173" i="36"/>
  <c r="W173" i="36"/>
  <c r="X173" i="36"/>
  <c r="Y173" i="36"/>
  <c r="Z173" i="36"/>
  <c r="AA173" i="36"/>
  <c r="R174" i="36"/>
  <c r="S174" i="36"/>
  <c r="T174" i="36"/>
  <c r="U174" i="36"/>
  <c r="V174" i="36"/>
  <c r="W174" i="36"/>
  <c r="X174" i="36"/>
  <c r="Y174" i="36"/>
  <c r="Z174" i="36"/>
  <c r="AA174" i="36"/>
  <c r="R175" i="36"/>
  <c r="S175" i="36"/>
  <c r="T175" i="36"/>
  <c r="U175" i="36"/>
  <c r="V175" i="36"/>
  <c r="W175" i="36"/>
  <c r="X175" i="36"/>
  <c r="Y175" i="36"/>
  <c r="Z175" i="36"/>
  <c r="AA175" i="36"/>
  <c r="R176" i="36"/>
  <c r="S176" i="36"/>
  <c r="T176" i="36"/>
  <c r="U176" i="36"/>
  <c r="V176" i="36"/>
  <c r="W176" i="36"/>
  <c r="X176" i="36"/>
  <c r="Y176" i="36"/>
  <c r="Z176" i="36"/>
  <c r="AA176" i="36"/>
  <c r="R177" i="36"/>
  <c r="S177" i="36"/>
  <c r="T177" i="36"/>
  <c r="U177" i="36"/>
  <c r="V177" i="36"/>
  <c r="W177" i="36"/>
  <c r="X177" i="36"/>
  <c r="Y177" i="36"/>
  <c r="Z177" i="36"/>
  <c r="AA177" i="36"/>
  <c r="R178" i="36"/>
  <c r="S178" i="36"/>
  <c r="T178" i="36"/>
  <c r="U178" i="36"/>
  <c r="V178" i="36"/>
  <c r="W178" i="36"/>
  <c r="X178" i="36"/>
  <c r="Y178" i="36"/>
  <c r="Z178" i="36"/>
  <c r="AA178" i="36"/>
  <c r="S110" i="36"/>
  <c r="T110" i="36"/>
  <c r="U110" i="36"/>
  <c r="V110" i="36"/>
  <c r="W110" i="36"/>
  <c r="X110" i="36"/>
  <c r="Y110" i="36"/>
  <c r="Z110" i="36"/>
  <c r="AA110" i="36"/>
  <c r="R110" i="36"/>
  <c r="S109" i="36"/>
  <c r="T109" i="36"/>
  <c r="U109" i="36"/>
  <c r="V109" i="36"/>
  <c r="W109" i="36"/>
  <c r="X109" i="36"/>
  <c r="Y109" i="36"/>
  <c r="Z109" i="36"/>
  <c r="AA109" i="36"/>
  <c r="R109" i="36"/>
  <c r="R179" i="36"/>
  <c r="S179" i="36"/>
  <c r="T179" i="36"/>
  <c r="U179" i="36"/>
  <c r="V179" i="36"/>
  <c r="W179" i="36"/>
  <c r="X179" i="36"/>
  <c r="Y179" i="36"/>
  <c r="Z179" i="36"/>
  <c r="AA179" i="36"/>
  <c r="R180" i="36"/>
  <c r="S180" i="36"/>
  <c r="T180" i="36"/>
  <c r="U180" i="36"/>
  <c r="V180" i="36"/>
  <c r="W180" i="36"/>
  <c r="X180" i="36"/>
  <c r="Y180" i="36"/>
  <c r="Z180" i="36"/>
  <c r="AA180" i="36"/>
  <c r="R181" i="36"/>
  <c r="S181" i="36"/>
  <c r="T181" i="36"/>
  <c r="U181" i="36"/>
  <c r="V181" i="36"/>
  <c r="W181" i="36"/>
  <c r="X181" i="36"/>
  <c r="Y181" i="36"/>
  <c r="Z181" i="36"/>
  <c r="AA181" i="36"/>
  <c r="R182" i="36"/>
  <c r="S182" i="36"/>
  <c r="T182" i="36"/>
  <c r="U182" i="36"/>
  <c r="V182" i="36"/>
  <c r="W182" i="36"/>
  <c r="X182" i="36"/>
  <c r="Y182" i="36"/>
  <c r="Z182" i="36"/>
  <c r="AA182" i="36"/>
  <c r="R183" i="36"/>
  <c r="S183" i="36"/>
  <c r="T183" i="36"/>
  <c r="U183" i="36"/>
  <c r="V183" i="36"/>
  <c r="W183" i="36"/>
  <c r="X183" i="36"/>
  <c r="Y183" i="36"/>
  <c r="Z183" i="36"/>
  <c r="AA183" i="36"/>
  <c r="R184" i="36"/>
  <c r="S184" i="36"/>
  <c r="T184" i="36"/>
  <c r="U184" i="36"/>
  <c r="V184" i="36"/>
  <c r="W184" i="36"/>
  <c r="X184" i="36"/>
  <c r="Y184" i="36"/>
  <c r="Z184" i="36"/>
  <c r="AA184" i="36"/>
  <c r="R185" i="36"/>
  <c r="S185" i="36"/>
  <c r="T185" i="36"/>
  <c r="U185" i="36"/>
  <c r="V185" i="36"/>
  <c r="W185" i="36"/>
  <c r="X185" i="36"/>
  <c r="Y185" i="36"/>
  <c r="Z185" i="36"/>
  <c r="AA185" i="36"/>
  <c r="R186" i="36"/>
  <c r="S186" i="36"/>
  <c r="T186" i="36"/>
  <c r="U186" i="36"/>
  <c r="V186" i="36"/>
  <c r="W186" i="36"/>
  <c r="X186" i="36"/>
  <c r="Y186" i="36"/>
  <c r="Z186" i="36"/>
  <c r="AA186" i="36"/>
  <c r="R187" i="36"/>
  <c r="S187" i="36"/>
  <c r="T187" i="36"/>
  <c r="U187" i="36"/>
  <c r="V187" i="36"/>
  <c r="W187" i="36"/>
  <c r="X187" i="36"/>
  <c r="Y187" i="36"/>
  <c r="Z187" i="36"/>
  <c r="AA187" i="36"/>
  <c r="R188" i="36"/>
  <c r="S188" i="36"/>
  <c r="T188" i="36"/>
  <c r="U188" i="36"/>
  <c r="V188" i="36"/>
  <c r="W188" i="36"/>
  <c r="X188" i="36"/>
  <c r="Y188" i="36"/>
  <c r="Z188" i="36"/>
  <c r="AA188" i="36"/>
  <c r="S189" i="36"/>
  <c r="T189" i="36"/>
  <c r="U189" i="36"/>
  <c r="V189" i="36"/>
  <c r="W189" i="36"/>
  <c r="X189" i="36"/>
  <c r="Y189" i="36"/>
  <c r="Z189" i="36"/>
  <c r="AA189" i="36"/>
  <c r="R189" i="36"/>
  <c r="R108" i="36"/>
  <c r="S108" i="36"/>
  <c r="T108" i="36"/>
  <c r="U108" i="36"/>
  <c r="V108" i="36"/>
  <c r="W108" i="36"/>
  <c r="X108" i="36"/>
  <c r="Y108" i="36"/>
  <c r="Z108" i="36"/>
  <c r="AA108" i="36"/>
  <c r="S107" i="36"/>
  <c r="T107" i="36"/>
  <c r="U107" i="36"/>
  <c r="V107" i="36"/>
  <c r="W107" i="36"/>
  <c r="X107" i="36"/>
  <c r="Y107" i="36"/>
  <c r="Z107" i="36"/>
  <c r="AA107" i="36"/>
  <c r="R107" i="36"/>
  <c r="S106" i="36"/>
  <c r="T106" i="36"/>
  <c r="U106" i="36"/>
  <c r="V106" i="36"/>
  <c r="W106" i="36"/>
  <c r="X106" i="36"/>
  <c r="Y106" i="36"/>
  <c r="Z106" i="36"/>
  <c r="AA106" i="36"/>
  <c r="R106" i="36"/>
  <c r="R90" i="36"/>
  <c r="S90" i="36"/>
  <c r="T90" i="36"/>
  <c r="U90" i="36"/>
  <c r="V90" i="36"/>
  <c r="W90" i="36"/>
  <c r="X90" i="36"/>
  <c r="Y90" i="36"/>
  <c r="Z90" i="36"/>
  <c r="AA90" i="36"/>
  <c r="R91" i="36"/>
  <c r="S91" i="36"/>
  <c r="T91" i="36"/>
  <c r="U91" i="36"/>
  <c r="V91" i="36"/>
  <c r="W91" i="36"/>
  <c r="X91" i="36"/>
  <c r="Y91" i="36"/>
  <c r="Z91" i="36"/>
  <c r="AA91" i="36"/>
  <c r="R92" i="36"/>
  <c r="S92" i="36"/>
  <c r="T92" i="36"/>
  <c r="U92" i="36"/>
  <c r="V92" i="36"/>
  <c r="W92" i="36"/>
  <c r="X92" i="36"/>
  <c r="Y92" i="36"/>
  <c r="Z92" i="36"/>
  <c r="AA92" i="36"/>
  <c r="R93" i="36"/>
  <c r="S93" i="36"/>
  <c r="T93" i="36"/>
  <c r="U93" i="36"/>
  <c r="V93" i="36"/>
  <c r="W93" i="36"/>
  <c r="X93" i="36"/>
  <c r="Y93" i="36"/>
  <c r="Z93" i="36"/>
  <c r="AA93" i="36"/>
  <c r="R94" i="36"/>
  <c r="S94" i="36"/>
  <c r="T94" i="36"/>
  <c r="U94" i="36"/>
  <c r="V94" i="36"/>
  <c r="W94" i="36"/>
  <c r="X94" i="36"/>
  <c r="Y94" i="36"/>
  <c r="Z94" i="36"/>
  <c r="AA94" i="36"/>
  <c r="R95" i="36"/>
  <c r="S95" i="36"/>
  <c r="T95" i="36"/>
  <c r="U95" i="36"/>
  <c r="V95" i="36"/>
  <c r="W95" i="36"/>
  <c r="X95" i="36"/>
  <c r="Y95" i="36"/>
  <c r="Z95" i="36"/>
  <c r="AA95" i="36"/>
  <c r="R96" i="36"/>
  <c r="S96" i="36"/>
  <c r="T96" i="36"/>
  <c r="U96" i="36"/>
  <c r="V96" i="36"/>
  <c r="W96" i="36"/>
  <c r="X96" i="36"/>
  <c r="Y96" i="36"/>
  <c r="Z96" i="36"/>
  <c r="AA96" i="36"/>
  <c r="R97" i="36"/>
  <c r="S97" i="36"/>
  <c r="T97" i="36"/>
  <c r="U97" i="36"/>
  <c r="V97" i="36"/>
  <c r="W97" i="36"/>
  <c r="X97" i="36"/>
  <c r="Y97" i="36"/>
  <c r="Z97" i="36"/>
  <c r="AA97" i="36"/>
  <c r="R98" i="36"/>
  <c r="S98" i="36"/>
  <c r="T98" i="36"/>
  <c r="U98" i="36"/>
  <c r="V98" i="36"/>
  <c r="W98" i="36"/>
  <c r="X98" i="36"/>
  <c r="Y98" i="36"/>
  <c r="Z98" i="36"/>
  <c r="AA98" i="36"/>
  <c r="R99" i="36"/>
  <c r="S99" i="36"/>
  <c r="T99" i="36"/>
  <c r="U99" i="36"/>
  <c r="V99" i="36"/>
  <c r="W99" i="36"/>
  <c r="X99" i="36"/>
  <c r="Y99" i="36"/>
  <c r="Z99" i="36"/>
  <c r="AA99" i="36"/>
  <c r="R100" i="36"/>
  <c r="S100" i="36"/>
  <c r="T100" i="36"/>
  <c r="U100" i="36"/>
  <c r="V100" i="36"/>
  <c r="W100" i="36"/>
  <c r="X100" i="36"/>
  <c r="Y100" i="36"/>
  <c r="Z100" i="36"/>
  <c r="AA100" i="36"/>
  <c r="R101" i="36"/>
  <c r="S101" i="36"/>
  <c r="T101" i="36"/>
  <c r="U101" i="36"/>
  <c r="V101" i="36"/>
  <c r="W101" i="36"/>
  <c r="X101" i="36"/>
  <c r="Y101" i="36"/>
  <c r="Z101" i="36"/>
  <c r="AA101" i="36"/>
  <c r="R102" i="36"/>
  <c r="S102" i="36"/>
  <c r="T102" i="36"/>
  <c r="U102" i="36"/>
  <c r="V102" i="36"/>
  <c r="W102" i="36"/>
  <c r="X102" i="36"/>
  <c r="Y102" i="36"/>
  <c r="Z102" i="36"/>
  <c r="AA102" i="36"/>
  <c r="R103" i="36"/>
  <c r="S103" i="36"/>
  <c r="T103" i="36"/>
  <c r="U103" i="36"/>
  <c r="V103" i="36"/>
  <c r="W103" i="36"/>
  <c r="X103" i="36"/>
  <c r="Y103" i="36"/>
  <c r="Z103" i="36"/>
  <c r="AA103" i="36"/>
  <c r="R104" i="36"/>
  <c r="S104" i="36"/>
  <c r="T104" i="36"/>
  <c r="U104" i="36"/>
  <c r="V104" i="36"/>
  <c r="W104" i="36"/>
  <c r="X104" i="36"/>
  <c r="Y104" i="36"/>
  <c r="Z104" i="36"/>
  <c r="AA104" i="36"/>
  <c r="R105" i="36"/>
  <c r="S105" i="36"/>
  <c r="T105" i="36"/>
  <c r="U105" i="36"/>
  <c r="V105" i="36"/>
  <c r="W105" i="36"/>
  <c r="X105" i="36"/>
  <c r="Y105" i="36"/>
  <c r="Z105" i="36"/>
  <c r="AA105" i="36"/>
  <c r="S89" i="36"/>
  <c r="T89" i="36"/>
  <c r="U89" i="36"/>
  <c r="V89" i="36"/>
  <c r="W89" i="36"/>
  <c r="X89" i="36"/>
  <c r="Y89" i="36"/>
  <c r="Z89" i="36"/>
  <c r="AA89" i="36"/>
  <c r="R89" i="36"/>
  <c r="S88" i="36"/>
  <c r="T88" i="36"/>
  <c r="U88" i="36"/>
  <c r="V88" i="36"/>
  <c r="W88" i="36"/>
  <c r="X88" i="36"/>
  <c r="Y88" i="36"/>
  <c r="Z88" i="36"/>
  <c r="AA88" i="36"/>
  <c r="R88" i="36"/>
  <c r="S38" i="36"/>
  <c r="T38" i="36"/>
  <c r="U38" i="36"/>
  <c r="V38" i="36"/>
  <c r="W38" i="36"/>
  <c r="X38" i="36"/>
  <c r="Y38" i="36"/>
  <c r="Z38" i="36"/>
  <c r="AA38" i="36"/>
  <c r="S39" i="36"/>
  <c r="T39" i="36"/>
  <c r="U39" i="36"/>
  <c r="V39" i="36"/>
  <c r="W39" i="36"/>
  <c r="X39" i="36"/>
  <c r="Y39" i="36"/>
  <c r="Z39" i="36"/>
  <c r="AA39" i="36"/>
  <c r="S40" i="36"/>
  <c r="T40" i="36"/>
  <c r="U40" i="36"/>
  <c r="V40" i="36"/>
  <c r="W40" i="36"/>
  <c r="X40" i="36"/>
  <c r="Y40" i="36"/>
  <c r="Z40" i="36"/>
  <c r="AA40" i="36"/>
  <c r="S41" i="36"/>
  <c r="T41" i="36"/>
  <c r="U41" i="36"/>
  <c r="V41" i="36"/>
  <c r="W41" i="36"/>
  <c r="X41" i="36"/>
  <c r="Y41" i="36"/>
  <c r="Z41" i="36"/>
  <c r="AA41" i="36"/>
  <c r="S42" i="36"/>
  <c r="T42" i="36"/>
  <c r="U42" i="36"/>
  <c r="V42" i="36"/>
  <c r="W42" i="36"/>
  <c r="X42" i="36"/>
  <c r="Y42" i="36"/>
  <c r="Z42" i="36"/>
  <c r="AA42" i="36"/>
  <c r="S43" i="36"/>
  <c r="T43" i="36"/>
  <c r="U43" i="36"/>
  <c r="V43" i="36"/>
  <c r="W43" i="36"/>
  <c r="X43" i="36"/>
  <c r="Y43" i="36"/>
  <c r="Z43" i="36"/>
  <c r="AA43" i="36"/>
  <c r="S44" i="36"/>
  <c r="T44" i="36"/>
  <c r="U44" i="36"/>
  <c r="V44" i="36"/>
  <c r="W44" i="36"/>
  <c r="X44" i="36"/>
  <c r="Y44" i="36"/>
  <c r="Z44" i="36"/>
  <c r="AA44" i="36"/>
  <c r="S45" i="36"/>
  <c r="T45" i="36"/>
  <c r="U45" i="36"/>
  <c r="V45" i="36"/>
  <c r="W45" i="36"/>
  <c r="X45" i="36"/>
  <c r="Y45" i="36"/>
  <c r="Z45" i="36"/>
  <c r="AA45" i="36"/>
  <c r="S46" i="36"/>
  <c r="T46" i="36"/>
  <c r="U46" i="36"/>
  <c r="V46" i="36"/>
  <c r="W46" i="36"/>
  <c r="X46" i="36"/>
  <c r="Y46" i="36"/>
  <c r="Z46" i="36"/>
  <c r="AA46" i="36"/>
  <c r="S47" i="36"/>
  <c r="T47" i="36"/>
  <c r="U47" i="36"/>
  <c r="V47" i="36"/>
  <c r="W47" i="36"/>
  <c r="X47" i="36"/>
  <c r="Y47" i="36"/>
  <c r="Z47" i="36"/>
  <c r="AA47" i="36"/>
  <c r="S48" i="36"/>
  <c r="T48" i="36"/>
  <c r="U48" i="36"/>
  <c r="V48" i="36"/>
  <c r="W48" i="36"/>
  <c r="X48" i="36"/>
  <c r="Y48" i="36"/>
  <c r="Z48" i="36"/>
  <c r="AA48" i="36"/>
  <c r="S49" i="36"/>
  <c r="T49" i="36"/>
  <c r="U49" i="36"/>
  <c r="V49" i="36"/>
  <c r="W49" i="36"/>
  <c r="X49" i="36"/>
  <c r="Y49" i="36"/>
  <c r="Z49" i="36"/>
  <c r="AA49" i="36"/>
  <c r="S50" i="36"/>
  <c r="T50" i="36"/>
  <c r="U50" i="36"/>
  <c r="V50" i="36"/>
  <c r="W50" i="36"/>
  <c r="X50" i="36"/>
  <c r="Y50" i="36"/>
  <c r="Z50" i="36"/>
  <c r="AA50" i="36"/>
  <c r="S51" i="36"/>
  <c r="T51" i="36"/>
  <c r="U51" i="36"/>
  <c r="V51" i="36"/>
  <c r="W51" i="36"/>
  <c r="X51" i="36"/>
  <c r="Y51" i="36"/>
  <c r="Z51" i="36"/>
  <c r="AA51" i="36"/>
  <c r="S52" i="36"/>
  <c r="T52" i="36"/>
  <c r="U52" i="36"/>
  <c r="V52" i="36"/>
  <c r="W52" i="36"/>
  <c r="X52" i="36"/>
  <c r="Y52" i="36"/>
  <c r="Z52" i="36"/>
  <c r="AA52" i="36"/>
  <c r="S53" i="36"/>
  <c r="T53" i="36"/>
  <c r="U53" i="36"/>
  <c r="V53" i="36"/>
  <c r="W53" i="36"/>
  <c r="X53" i="36"/>
  <c r="Y53" i="36"/>
  <c r="Z53" i="36"/>
  <c r="AA53" i="36"/>
  <c r="S54" i="36"/>
  <c r="T54" i="36"/>
  <c r="U54" i="36"/>
  <c r="V54" i="36"/>
  <c r="W54" i="36"/>
  <c r="X54" i="36"/>
  <c r="Y54" i="36"/>
  <c r="Z54" i="36"/>
  <c r="AA54" i="36"/>
  <c r="S55" i="36"/>
  <c r="T55" i="36"/>
  <c r="U55" i="36"/>
  <c r="V55" i="36"/>
  <c r="W55" i="36"/>
  <c r="X55" i="36"/>
  <c r="Y55" i="36"/>
  <c r="Z55" i="36"/>
  <c r="AA55" i="36"/>
  <c r="S56" i="36"/>
  <c r="T56" i="36"/>
  <c r="U56" i="36"/>
  <c r="V56" i="36"/>
  <c r="W56" i="36"/>
  <c r="X56" i="36"/>
  <c r="Y56" i="36"/>
  <c r="Z56" i="36"/>
  <c r="AA56" i="36"/>
  <c r="S57" i="36"/>
  <c r="T57" i="36"/>
  <c r="U57" i="36"/>
  <c r="V57" i="36"/>
  <c r="W57" i="36"/>
  <c r="X57" i="36"/>
  <c r="Y57" i="36"/>
  <c r="Z57" i="36"/>
  <c r="AA57" i="36"/>
  <c r="S58" i="36"/>
  <c r="T58" i="36"/>
  <c r="U58" i="36"/>
  <c r="V58" i="36"/>
  <c r="W58" i="36"/>
  <c r="X58" i="36"/>
  <c r="Y58" i="36"/>
  <c r="Z58" i="36"/>
  <c r="AA58" i="36"/>
  <c r="S59" i="36"/>
  <c r="T59" i="36"/>
  <c r="U59" i="36"/>
  <c r="V59" i="36"/>
  <c r="W59" i="36"/>
  <c r="X59" i="36"/>
  <c r="Y59" i="36"/>
  <c r="Z59" i="36"/>
  <c r="AA59" i="36"/>
  <c r="S60" i="36"/>
  <c r="T60" i="36"/>
  <c r="U60" i="36"/>
  <c r="V60" i="36"/>
  <c r="W60" i="36"/>
  <c r="X60" i="36"/>
  <c r="Y60" i="36"/>
  <c r="Z60" i="36"/>
  <c r="AA60" i="36"/>
  <c r="S61" i="36"/>
  <c r="T61" i="36"/>
  <c r="U61" i="36"/>
  <c r="V61" i="36"/>
  <c r="W61" i="36"/>
  <c r="X61" i="36"/>
  <c r="Y61" i="36"/>
  <c r="Z61" i="36"/>
  <c r="AA61" i="36"/>
  <c r="S62" i="36"/>
  <c r="T62" i="36"/>
  <c r="U62" i="36"/>
  <c r="V62" i="36"/>
  <c r="W62" i="36"/>
  <c r="X62" i="36"/>
  <c r="Y62" i="36"/>
  <c r="Z62" i="36"/>
  <c r="AA62" i="36"/>
  <c r="S63" i="36"/>
  <c r="T63" i="36"/>
  <c r="U63" i="36"/>
  <c r="V63" i="36"/>
  <c r="W63" i="36"/>
  <c r="X63" i="36"/>
  <c r="Y63" i="36"/>
  <c r="Z63" i="36"/>
  <c r="AA63" i="36"/>
  <c r="S64" i="36"/>
  <c r="T64" i="36"/>
  <c r="U64" i="36"/>
  <c r="V64" i="36"/>
  <c r="W64" i="36"/>
  <c r="X64" i="36"/>
  <c r="Y64" i="36"/>
  <c r="Z64" i="36"/>
  <c r="AA64" i="36"/>
  <c r="S65" i="36"/>
  <c r="T65" i="36"/>
  <c r="U65" i="36"/>
  <c r="V65" i="36"/>
  <c r="W65" i="36"/>
  <c r="X65" i="36"/>
  <c r="Y65" i="36"/>
  <c r="Z65" i="36"/>
  <c r="AA65" i="36"/>
  <c r="S66" i="36"/>
  <c r="T66" i="36"/>
  <c r="U66" i="36"/>
  <c r="V66" i="36"/>
  <c r="W66" i="36"/>
  <c r="X66" i="36"/>
  <c r="Y66" i="36"/>
  <c r="Z66" i="36"/>
  <c r="AA66" i="36"/>
  <c r="S67" i="36"/>
  <c r="T67" i="36"/>
  <c r="U67" i="36"/>
  <c r="V67" i="36"/>
  <c r="W67" i="36"/>
  <c r="X67" i="36"/>
  <c r="Y67" i="36"/>
  <c r="Z67" i="36"/>
  <c r="AA67" i="36"/>
  <c r="S68" i="36"/>
  <c r="T68" i="36"/>
  <c r="U68" i="36"/>
  <c r="V68" i="36"/>
  <c r="W68" i="36"/>
  <c r="X68" i="36"/>
  <c r="Y68" i="36"/>
  <c r="Z68" i="36"/>
  <c r="AA68" i="36"/>
  <c r="S69" i="36"/>
  <c r="T69" i="36"/>
  <c r="U69" i="36"/>
  <c r="V69" i="36"/>
  <c r="W69" i="36"/>
  <c r="X69" i="36"/>
  <c r="Y69" i="36"/>
  <c r="Z69" i="36"/>
  <c r="AA69" i="36"/>
  <c r="S70" i="36"/>
  <c r="T70" i="36"/>
  <c r="U70" i="36"/>
  <c r="V70" i="36"/>
  <c r="W70" i="36"/>
  <c r="X70" i="36"/>
  <c r="Y70" i="36"/>
  <c r="Z70" i="36"/>
  <c r="AA70" i="36"/>
  <c r="S71" i="36"/>
  <c r="T71" i="36"/>
  <c r="U71" i="36"/>
  <c r="V71" i="36"/>
  <c r="W71" i="36"/>
  <c r="X71" i="36"/>
  <c r="Y71" i="36"/>
  <c r="Z71" i="36"/>
  <c r="AA71" i="36"/>
  <c r="S72" i="36"/>
  <c r="T72" i="36"/>
  <c r="U72" i="36"/>
  <c r="V72" i="36"/>
  <c r="W72" i="36"/>
  <c r="X72" i="36"/>
  <c r="Y72" i="36"/>
  <c r="Z72" i="36"/>
  <c r="AA72" i="36"/>
  <c r="S73" i="36"/>
  <c r="T73" i="36"/>
  <c r="U73" i="36"/>
  <c r="V73" i="36"/>
  <c r="W73" i="36"/>
  <c r="X73" i="36"/>
  <c r="Y73" i="36"/>
  <c r="Z73" i="36"/>
  <c r="AA73" i="36"/>
  <c r="S74" i="36"/>
  <c r="T74" i="36"/>
  <c r="U74" i="36"/>
  <c r="V74" i="36"/>
  <c r="W74" i="36"/>
  <c r="X74" i="36"/>
  <c r="Y74" i="36"/>
  <c r="Z74" i="36"/>
  <c r="AA74" i="36"/>
  <c r="S75" i="36"/>
  <c r="T75" i="36"/>
  <c r="U75" i="36"/>
  <c r="V75" i="36"/>
  <c r="W75" i="36"/>
  <c r="X75" i="36"/>
  <c r="Y75" i="36"/>
  <c r="Z75" i="36"/>
  <c r="AA75" i="36"/>
  <c r="S76" i="36"/>
  <c r="T76" i="36"/>
  <c r="U76" i="36"/>
  <c r="V76" i="36"/>
  <c r="W76" i="36"/>
  <c r="X76" i="36"/>
  <c r="Y76" i="36"/>
  <c r="Z76" i="36"/>
  <c r="AA76" i="36"/>
  <c r="S77" i="36"/>
  <c r="T77" i="36"/>
  <c r="U77" i="36"/>
  <c r="V77" i="36"/>
  <c r="W77" i="36"/>
  <c r="X77" i="36"/>
  <c r="Y77" i="36"/>
  <c r="Z77" i="36"/>
  <c r="AA77" i="36"/>
  <c r="S78" i="36"/>
  <c r="T78" i="36"/>
  <c r="U78" i="36"/>
  <c r="V78" i="36"/>
  <c r="W78" i="36"/>
  <c r="X78" i="36"/>
  <c r="Y78" i="36"/>
  <c r="Z78" i="36"/>
  <c r="AA78" i="36"/>
  <c r="S79" i="36"/>
  <c r="T79" i="36"/>
  <c r="U79" i="36"/>
  <c r="V79" i="36"/>
  <c r="W79" i="36"/>
  <c r="X79" i="36"/>
  <c r="Y79" i="36"/>
  <c r="Z79" i="36"/>
  <c r="AA79" i="36"/>
  <c r="S80" i="36"/>
  <c r="T80" i="36"/>
  <c r="U80" i="36"/>
  <c r="V80" i="36"/>
  <c r="W80" i="36"/>
  <c r="X80" i="36"/>
  <c r="Y80" i="36"/>
  <c r="Z80" i="36"/>
  <c r="AA80" i="36"/>
  <c r="S81" i="36"/>
  <c r="T81" i="36"/>
  <c r="U81" i="36"/>
  <c r="V81" i="36"/>
  <c r="W81" i="36"/>
  <c r="X81" i="36"/>
  <c r="Y81" i="36"/>
  <c r="Z81" i="36"/>
  <c r="AA81" i="36"/>
  <c r="S82" i="36"/>
  <c r="T82" i="36"/>
  <c r="U82" i="36"/>
  <c r="V82" i="36"/>
  <c r="W82" i="36"/>
  <c r="X82" i="36"/>
  <c r="Y82" i="36"/>
  <c r="Z82" i="36"/>
  <c r="AA82" i="36"/>
  <c r="S83" i="36"/>
  <c r="T83" i="36"/>
  <c r="U83" i="36"/>
  <c r="V83" i="36"/>
  <c r="W83" i="36"/>
  <c r="X83" i="36"/>
  <c r="Y83" i="36"/>
  <c r="Z83" i="36"/>
  <c r="AA83" i="36"/>
  <c r="S84" i="36"/>
  <c r="T84" i="36"/>
  <c r="U84" i="36"/>
  <c r="V84" i="36"/>
  <c r="W84" i="36"/>
  <c r="X84" i="36"/>
  <c r="Y84" i="36"/>
  <c r="Z84" i="36"/>
  <c r="AA84" i="36"/>
  <c r="S85" i="36"/>
  <c r="T85" i="36"/>
  <c r="U85" i="36"/>
  <c r="V85" i="36"/>
  <c r="W85" i="36"/>
  <c r="X85" i="36"/>
  <c r="Y85" i="36"/>
  <c r="Z85" i="36"/>
  <c r="AA85" i="36"/>
  <c r="S86" i="36"/>
  <c r="T86" i="36"/>
  <c r="U86" i="36"/>
  <c r="V86" i="36"/>
  <c r="W86" i="36"/>
  <c r="X86" i="36"/>
  <c r="Y86" i="36"/>
  <c r="Z86" i="36"/>
  <c r="AA86" i="36"/>
  <c r="S87" i="36"/>
  <c r="T87" i="36"/>
  <c r="U87" i="36"/>
  <c r="V87" i="36"/>
  <c r="W87" i="36"/>
  <c r="X87" i="36"/>
  <c r="Y87" i="36"/>
  <c r="Z87" i="36"/>
  <c r="AA87" i="36"/>
  <c r="R39" i="36"/>
  <c r="R40" i="36"/>
  <c r="R41" i="36"/>
  <c r="R42" i="36"/>
  <c r="R43" i="36"/>
  <c r="R44" i="36"/>
  <c r="R45" i="36"/>
  <c r="R46" i="36"/>
  <c r="R47" i="36"/>
  <c r="R48" i="36"/>
  <c r="R49" i="36"/>
  <c r="R50" i="36"/>
  <c r="R51" i="36"/>
  <c r="R52" i="36"/>
  <c r="R53" i="36"/>
  <c r="R54" i="36"/>
  <c r="R55" i="36"/>
  <c r="R56" i="36"/>
  <c r="R57" i="36"/>
  <c r="R58" i="36"/>
  <c r="R59" i="36"/>
  <c r="R60" i="36"/>
  <c r="R61" i="36"/>
  <c r="R62" i="36"/>
  <c r="R63" i="36"/>
  <c r="R64" i="36"/>
  <c r="R65" i="36"/>
  <c r="R66" i="36"/>
  <c r="R67" i="36"/>
  <c r="R68" i="36"/>
  <c r="R69" i="36"/>
  <c r="R70" i="36"/>
  <c r="R71" i="36"/>
  <c r="R72" i="36"/>
  <c r="R73" i="36"/>
  <c r="R74" i="36"/>
  <c r="R75" i="36"/>
  <c r="R76" i="36"/>
  <c r="R77" i="36"/>
  <c r="R78" i="36"/>
  <c r="R79" i="36"/>
  <c r="R80" i="36"/>
  <c r="R81" i="36"/>
  <c r="R82" i="36"/>
  <c r="R83" i="36"/>
  <c r="R84" i="36"/>
  <c r="R85" i="36"/>
  <c r="R86" i="36"/>
  <c r="R87" i="36"/>
  <c r="R38" i="36"/>
  <c r="R37" i="36"/>
  <c r="S36" i="36"/>
  <c r="T36" i="36"/>
  <c r="U36" i="36"/>
  <c r="V36" i="36"/>
  <c r="W36" i="36"/>
  <c r="X36" i="36"/>
  <c r="Y36" i="36"/>
  <c r="Z36" i="36"/>
  <c r="AA36" i="36"/>
  <c r="R31" i="36"/>
  <c r="R32" i="36"/>
  <c r="R33" i="36"/>
  <c r="R34" i="36"/>
  <c r="R35" i="36"/>
  <c r="R36" i="36"/>
  <c r="Q17" i="35"/>
  <c r="O48" i="30" l="1"/>
  <c r="P48" i="30"/>
  <c r="Q48" i="30"/>
  <c r="R48" i="30"/>
  <c r="S48" i="30"/>
  <c r="N48" i="30"/>
  <c r="N49" i="30"/>
  <c r="T46" i="30"/>
  <c r="T30" i="30"/>
  <c r="T29" i="30"/>
  <c r="T24" i="30"/>
  <c r="T14" i="30"/>
  <c r="T8" i="30"/>
  <c r="I74" i="29"/>
  <c r="I75" i="29"/>
  <c r="J72" i="29"/>
  <c r="J32" i="29"/>
  <c r="J17" i="29"/>
  <c r="Q6" i="26"/>
  <c r="Q4" i="26"/>
  <c r="Q3" i="26"/>
  <c r="R3" i="26"/>
  <c r="S148" i="25" l="1"/>
  <c r="T148" i="25"/>
  <c r="U148" i="25"/>
  <c r="V148" i="25"/>
  <c r="W148" i="25"/>
  <c r="X148" i="25"/>
  <c r="Y148" i="25"/>
  <c r="Z148" i="25"/>
  <c r="AA148" i="25"/>
  <c r="R148" i="25"/>
  <c r="S147" i="25"/>
  <c r="T147" i="25"/>
  <c r="U147" i="25"/>
  <c r="V147" i="25"/>
  <c r="V149" i="25" s="1"/>
  <c r="W147" i="25"/>
  <c r="W149" i="25" s="1"/>
  <c r="X147" i="25"/>
  <c r="Y147" i="25"/>
  <c r="Z147" i="25"/>
  <c r="AA147" i="25"/>
  <c r="R147" i="25"/>
  <c r="Y149" i="25"/>
  <c r="X149" i="25"/>
  <c r="Z149" i="25"/>
  <c r="O33" i="24"/>
  <c r="L29" i="24"/>
  <c r="L35" i="24" s="1"/>
  <c r="M29" i="24"/>
  <c r="M35" i="24" s="1"/>
  <c r="N29" i="24"/>
  <c r="N35" i="24" s="1"/>
  <c r="O29" i="24"/>
  <c r="O35" i="24" s="1"/>
  <c r="K29" i="24"/>
  <c r="K35" i="24" s="1"/>
  <c r="L28" i="24"/>
  <c r="L34" i="24" s="1"/>
  <c r="M28" i="24"/>
  <c r="M34" i="24" s="1"/>
  <c r="N28" i="24"/>
  <c r="N34" i="24" s="1"/>
  <c r="O28" i="24"/>
  <c r="O34" i="24" s="1"/>
  <c r="K28" i="24"/>
  <c r="K34" i="24" s="1"/>
  <c r="L27" i="24"/>
  <c r="L33" i="24" s="1"/>
  <c r="M27" i="24"/>
  <c r="M33" i="24" s="1"/>
  <c r="N27" i="24"/>
  <c r="N33" i="24" s="1"/>
  <c r="O27" i="24"/>
  <c r="K27" i="24"/>
  <c r="K33" i="24" s="1"/>
  <c r="K3" i="24"/>
  <c r="K31" i="23"/>
  <c r="L31" i="23"/>
  <c r="M31" i="23"/>
  <c r="N31" i="23"/>
  <c r="O31" i="23"/>
  <c r="K32" i="23"/>
  <c r="L32" i="23"/>
  <c r="M32" i="23"/>
  <c r="N32" i="23"/>
  <c r="O32" i="23"/>
  <c r="L30" i="23"/>
  <c r="M30" i="23"/>
  <c r="N30" i="23"/>
  <c r="O30" i="23"/>
  <c r="K30" i="23"/>
  <c r="K25" i="23"/>
  <c r="L25" i="23"/>
  <c r="M25" i="23"/>
  <c r="N25" i="23"/>
  <c r="O25" i="23"/>
  <c r="K26" i="23"/>
  <c r="L26" i="23"/>
  <c r="M26" i="23"/>
  <c r="N26" i="23"/>
  <c r="O26" i="23"/>
  <c r="L24" i="23"/>
  <c r="M24" i="23"/>
  <c r="N24" i="23"/>
  <c r="O24" i="23"/>
  <c r="K24" i="23"/>
  <c r="L30" i="22"/>
  <c r="M30" i="22"/>
  <c r="N30" i="22"/>
  <c r="O30" i="22"/>
  <c r="L31" i="22"/>
  <c r="M31" i="22"/>
  <c r="N31" i="22"/>
  <c r="O31" i="22"/>
  <c r="L32" i="22"/>
  <c r="M32" i="22"/>
  <c r="N32" i="22"/>
  <c r="O32" i="22"/>
  <c r="K32" i="22"/>
  <c r="K31" i="22"/>
  <c r="K30" i="22"/>
  <c r="S149" i="25" l="1"/>
  <c r="T149" i="25"/>
  <c r="U149" i="25"/>
  <c r="AA149" i="25"/>
  <c r="R149" i="25"/>
  <c r="Q32" i="42" l="1"/>
  <c r="Q30" i="42"/>
  <c r="M28" i="42"/>
  <c r="N28" i="42"/>
  <c r="O28" i="42"/>
  <c r="P28" i="42"/>
  <c r="M30" i="42"/>
  <c r="N30" i="42"/>
  <c r="O30" i="42"/>
  <c r="P30" i="42"/>
  <c r="M32" i="42"/>
  <c r="N32" i="42"/>
  <c r="O32" i="42"/>
  <c r="P32" i="42"/>
  <c r="F35" i="42"/>
  <c r="E35" i="42"/>
  <c r="D35" i="42"/>
  <c r="F33" i="42"/>
  <c r="E33" i="42"/>
  <c r="D33" i="42"/>
  <c r="F31" i="42"/>
  <c r="E31" i="42"/>
  <c r="D31" i="42"/>
  <c r="E26" i="54" l="1"/>
  <c r="F24" i="54"/>
  <c r="F23" i="54"/>
  <c r="F22" i="54"/>
  <c r="F21" i="54"/>
  <c r="F16" i="54"/>
  <c r="F13" i="54"/>
  <c r="F11" i="54"/>
  <c r="E4" i="54"/>
  <c r="E2" i="54"/>
  <c r="S17" i="38" l="1"/>
  <c r="T17" i="38"/>
  <c r="U17" i="38"/>
  <c r="V17" i="38"/>
  <c r="W17" i="38"/>
  <c r="X17" i="38"/>
  <c r="Y17" i="38"/>
  <c r="Z17" i="38"/>
  <c r="AA17" i="38"/>
  <c r="S18" i="38"/>
  <c r="T18" i="38"/>
  <c r="U18" i="38"/>
  <c r="V18" i="38"/>
  <c r="W18" i="38"/>
  <c r="X18" i="38"/>
  <c r="Y18" i="38"/>
  <c r="Z18" i="38"/>
  <c r="AA18" i="38"/>
  <c r="R18" i="38"/>
  <c r="R17" i="38"/>
  <c r="R3" i="38"/>
  <c r="S52" i="37"/>
  <c r="T52" i="37"/>
  <c r="U52" i="37"/>
  <c r="V52" i="37"/>
  <c r="W52" i="37"/>
  <c r="X52" i="37"/>
  <c r="Y52" i="37"/>
  <c r="Z52" i="37"/>
  <c r="AA52" i="37"/>
  <c r="R21" i="37"/>
  <c r="R15" i="37"/>
  <c r="S34" i="36" l="1"/>
  <c r="T34" i="36"/>
  <c r="U34" i="36"/>
  <c r="V34" i="36"/>
  <c r="W34" i="36"/>
  <c r="X34" i="36"/>
  <c r="Y34" i="36"/>
  <c r="Z34" i="36"/>
  <c r="AA34" i="36"/>
  <c r="S35" i="36"/>
  <c r="T35" i="36"/>
  <c r="U35" i="36"/>
  <c r="V35" i="36"/>
  <c r="W35" i="36"/>
  <c r="X35" i="36"/>
  <c r="Y35" i="36"/>
  <c r="Z35" i="36"/>
  <c r="AA35" i="36"/>
  <c r="R22" i="36"/>
  <c r="R8" i="36"/>
  <c r="R7" i="36"/>
  <c r="R6" i="36"/>
  <c r="R5" i="36"/>
  <c r="R4" i="36"/>
  <c r="R3" i="36"/>
  <c r="O3" i="28" l="1"/>
  <c r="J39" i="29" l="1"/>
  <c r="J37" i="29"/>
  <c r="N12" i="27"/>
  <c r="N3" i="27"/>
  <c r="U33" i="26"/>
  <c r="T33" i="26"/>
  <c r="S33" i="26"/>
  <c r="R33" i="26"/>
  <c r="Q33" i="26"/>
  <c r="P33" i="26"/>
  <c r="O33" i="26"/>
  <c r="R6" i="26"/>
  <c r="S6" i="26"/>
  <c r="R5" i="26"/>
  <c r="Q5" i="26"/>
  <c r="R4" i="26"/>
  <c r="Q7" i="26"/>
  <c r="R17" i="26"/>
  <c r="R18" i="26"/>
  <c r="Q18" i="26"/>
  <c r="Q17" i="26"/>
  <c r="Q12" i="26"/>
  <c r="Q11" i="26"/>
  <c r="Q10" i="26"/>
  <c r="Q9" i="26"/>
  <c r="Q8" i="26"/>
  <c r="K26" i="24"/>
  <c r="K23" i="24"/>
  <c r="K20" i="24"/>
  <c r="K17" i="24"/>
  <c r="L14" i="24"/>
  <c r="M14" i="24"/>
  <c r="N14" i="24"/>
  <c r="O14" i="24"/>
  <c r="K14" i="24"/>
  <c r="K13" i="24"/>
  <c r="L12" i="24"/>
  <c r="K12" i="24"/>
  <c r="K21" i="24"/>
  <c r="K15" i="24"/>
  <c r="L13" i="24"/>
  <c r="M13" i="24"/>
  <c r="N13" i="24"/>
  <c r="O13" i="24"/>
  <c r="M12" i="24"/>
  <c r="N12" i="24"/>
  <c r="O12" i="24"/>
  <c r="K11" i="24"/>
  <c r="K10" i="24"/>
  <c r="K9" i="24"/>
  <c r="K8" i="24"/>
  <c r="K7" i="24"/>
  <c r="K6" i="24"/>
  <c r="L3" i="24"/>
  <c r="Q21" i="26" l="1"/>
  <c r="S3" i="26"/>
  <c r="R10" i="26" l="1"/>
  <c r="R9" i="26"/>
  <c r="Q13" i="26"/>
  <c r="Q15" i="26"/>
  <c r="U21" i="26" l="1"/>
  <c r="R21" i="26"/>
  <c r="Q16" i="26"/>
  <c r="R16" i="26"/>
  <c r="R15" i="26"/>
  <c r="Q14" i="26"/>
  <c r="R14" i="26"/>
  <c r="R13" i="26"/>
  <c r="R12" i="26"/>
  <c r="R11" i="26"/>
  <c r="R8" i="26"/>
  <c r="R7" i="26"/>
  <c r="S13" i="26" l="1"/>
  <c r="S12" i="26"/>
  <c r="S11" i="26"/>
  <c r="S8" i="26"/>
  <c r="S7" i="26"/>
  <c r="S10" i="26" l="1"/>
  <c r="S18" i="26"/>
  <c r="S14" i="26"/>
  <c r="S4" i="26"/>
  <c r="S15" i="26"/>
  <c r="S5" i="26"/>
  <c r="S9" i="26"/>
  <c r="S17" i="26"/>
  <c r="Q25" i="26" s="1"/>
  <c r="S16" i="26"/>
  <c r="E29" i="54"/>
  <c r="S21" i="26" l="1"/>
  <c r="R12" i="38" l="1"/>
  <c r="S12" i="38"/>
  <c r="T12" i="38"/>
  <c r="U12" i="38"/>
  <c r="V12" i="38"/>
  <c r="W12" i="38"/>
  <c r="X12" i="38"/>
  <c r="Y12" i="38"/>
  <c r="Z12" i="38"/>
  <c r="AA12" i="38"/>
  <c r="R13" i="38"/>
  <c r="S13" i="38"/>
  <c r="T13" i="38"/>
  <c r="U13" i="38"/>
  <c r="V13" i="38"/>
  <c r="W13" i="38"/>
  <c r="X13" i="38"/>
  <c r="Y13" i="38"/>
  <c r="Z13" i="38"/>
  <c r="AA13" i="38"/>
  <c r="R14" i="38"/>
  <c r="S14" i="38"/>
  <c r="T14" i="38"/>
  <c r="U14" i="38"/>
  <c r="V14" i="38"/>
  <c r="W14" i="38"/>
  <c r="X14" i="38"/>
  <c r="Y14" i="38"/>
  <c r="Z14" i="38"/>
  <c r="AA14" i="38"/>
  <c r="R15" i="38"/>
  <c r="S15" i="38"/>
  <c r="T15" i="38"/>
  <c r="U15" i="38"/>
  <c r="V15" i="38"/>
  <c r="W15" i="38"/>
  <c r="X15" i="38"/>
  <c r="Y15" i="38"/>
  <c r="Z15" i="38"/>
  <c r="AA15" i="38"/>
  <c r="R16" i="38"/>
  <c r="S16" i="38"/>
  <c r="T16" i="38"/>
  <c r="U16" i="38"/>
  <c r="V16" i="38"/>
  <c r="W16" i="38"/>
  <c r="X16" i="38"/>
  <c r="Y16" i="38"/>
  <c r="Z16" i="38"/>
  <c r="AA16" i="38"/>
  <c r="S11" i="38"/>
  <c r="T11" i="38"/>
  <c r="U11" i="38"/>
  <c r="V11" i="38"/>
  <c r="W11" i="38"/>
  <c r="X11" i="38"/>
  <c r="Y11" i="38"/>
  <c r="Z11" i="38"/>
  <c r="AA11" i="38"/>
  <c r="R11" i="38"/>
  <c r="S37" i="36"/>
  <c r="T37" i="36"/>
  <c r="U37" i="36"/>
  <c r="V37" i="36"/>
  <c r="W37" i="36"/>
  <c r="X37" i="36"/>
  <c r="Y37" i="36"/>
  <c r="Z37" i="36"/>
  <c r="AA37" i="36"/>
  <c r="R24" i="36"/>
  <c r="S24" i="36"/>
  <c r="T24" i="36"/>
  <c r="U24" i="36"/>
  <c r="V24" i="36"/>
  <c r="W24" i="36"/>
  <c r="X24" i="36"/>
  <c r="Y24" i="36"/>
  <c r="Z24" i="36"/>
  <c r="AA24" i="36"/>
  <c r="R25" i="36"/>
  <c r="S25" i="36"/>
  <c r="T25" i="36"/>
  <c r="U25" i="36"/>
  <c r="V25" i="36"/>
  <c r="W25" i="36"/>
  <c r="X25" i="36"/>
  <c r="Y25" i="36"/>
  <c r="Z25" i="36"/>
  <c r="AA25" i="36"/>
  <c r="R26" i="36"/>
  <c r="S26" i="36"/>
  <c r="T26" i="36"/>
  <c r="U26" i="36"/>
  <c r="V26" i="36"/>
  <c r="W26" i="36"/>
  <c r="X26" i="36"/>
  <c r="Y26" i="36"/>
  <c r="Z26" i="36"/>
  <c r="AA26" i="36"/>
  <c r="R27" i="36"/>
  <c r="S27" i="36"/>
  <c r="T27" i="36"/>
  <c r="U27" i="36"/>
  <c r="V27" i="36"/>
  <c r="W27" i="36"/>
  <c r="X27" i="36"/>
  <c r="Y27" i="36"/>
  <c r="Z27" i="36"/>
  <c r="AA27" i="36"/>
  <c r="R28" i="36"/>
  <c r="S28" i="36"/>
  <c r="T28" i="36"/>
  <c r="U28" i="36"/>
  <c r="V28" i="36"/>
  <c r="W28" i="36"/>
  <c r="X28" i="36"/>
  <c r="Y28" i="36"/>
  <c r="Z28" i="36"/>
  <c r="AA28" i="36"/>
  <c r="R29" i="36"/>
  <c r="S29" i="36"/>
  <c r="T29" i="36"/>
  <c r="U29" i="36"/>
  <c r="V29" i="36"/>
  <c r="W29" i="36"/>
  <c r="X29" i="36"/>
  <c r="Y29" i="36"/>
  <c r="Z29" i="36"/>
  <c r="AA29" i="36"/>
  <c r="R30" i="36"/>
  <c r="S30" i="36"/>
  <c r="T30" i="36"/>
  <c r="U30" i="36"/>
  <c r="V30" i="36"/>
  <c r="W30" i="36"/>
  <c r="X30" i="36"/>
  <c r="Y30" i="36"/>
  <c r="Z30" i="36"/>
  <c r="AA30" i="36"/>
  <c r="S31" i="36"/>
  <c r="T31" i="36"/>
  <c r="U31" i="36"/>
  <c r="V31" i="36"/>
  <c r="W31" i="36"/>
  <c r="X31" i="36"/>
  <c r="Y31" i="36"/>
  <c r="Z31" i="36"/>
  <c r="AA31" i="36"/>
  <c r="S32" i="36"/>
  <c r="T32" i="36"/>
  <c r="U32" i="36"/>
  <c r="V32" i="36"/>
  <c r="W32" i="36"/>
  <c r="X32" i="36"/>
  <c r="Y32" i="36"/>
  <c r="Z32" i="36"/>
  <c r="AA32" i="36"/>
  <c r="S33" i="36"/>
  <c r="T33" i="36"/>
  <c r="U33" i="36"/>
  <c r="V33" i="36"/>
  <c r="W33" i="36"/>
  <c r="X33" i="36"/>
  <c r="Y33" i="36"/>
  <c r="Z33" i="36"/>
  <c r="AA33" i="36"/>
  <c r="S23" i="36"/>
  <c r="T23" i="36"/>
  <c r="U23" i="36"/>
  <c r="V23" i="36"/>
  <c r="W23" i="36"/>
  <c r="X23" i="36"/>
  <c r="Y23" i="36"/>
  <c r="Z23" i="36"/>
  <c r="AA23" i="36"/>
  <c r="R23" i="36"/>
  <c r="R9" i="36"/>
  <c r="S9" i="36"/>
  <c r="T9" i="36"/>
  <c r="U9" i="36"/>
  <c r="V9" i="36"/>
  <c r="W9" i="36"/>
  <c r="X9" i="36"/>
  <c r="Y9" i="36"/>
  <c r="Z9" i="36"/>
  <c r="AA9" i="36"/>
  <c r="R10" i="36"/>
  <c r="S10" i="36"/>
  <c r="T10" i="36"/>
  <c r="U10" i="36"/>
  <c r="V10" i="36"/>
  <c r="W10" i="36"/>
  <c r="X10" i="36"/>
  <c r="Y10" i="36"/>
  <c r="Z10" i="36"/>
  <c r="AA10" i="36"/>
  <c r="R11" i="36"/>
  <c r="S11" i="36"/>
  <c r="T11" i="36"/>
  <c r="U11" i="36"/>
  <c r="V11" i="36"/>
  <c r="W11" i="36"/>
  <c r="X11" i="36"/>
  <c r="Y11" i="36"/>
  <c r="Z11" i="36"/>
  <c r="AA11" i="36"/>
  <c r="R12" i="36"/>
  <c r="S12" i="36"/>
  <c r="T12" i="36"/>
  <c r="U12" i="36"/>
  <c r="V12" i="36"/>
  <c r="W12" i="36"/>
  <c r="X12" i="36"/>
  <c r="Y12" i="36"/>
  <c r="Z12" i="36"/>
  <c r="AA12" i="36"/>
  <c r="R13" i="36"/>
  <c r="S13" i="36"/>
  <c r="T13" i="36"/>
  <c r="U13" i="36"/>
  <c r="V13" i="36"/>
  <c r="W13" i="36"/>
  <c r="X13" i="36"/>
  <c r="Y13" i="36"/>
  <c r="Z13" i="36"/>
  <c r="AA13" i="36"/>
  <c r="R14" i="36"/>
  <c r="S14" i="36"/>
  <c r="T14" i="36"/>
  <c r="U14" i="36"/>
  <c r="V14" i="36"/>
  <c r="W14" i="36"/>
  <c r="X14" i="36"/>
  <c r="Y14" i="36"/>
  <c r="Z14" i="36"/>
  <c r="AA14" i="36"/>
  <c r="R15" i="36"/>
  <c r="S15" i="36"/>
  <c r="T15" i="36"/>
  <c r="U15" i="36"/>
  <c r="V15" i="36"/>
  <c r="W15" i="36"/>
  <c r="X15" i="36"/>
  <c r="Y15" i="36"/>
  <c r="Z15" i="36"/>
  <c r="AA15" i="36"/>
  <c r="R16" i="36"/>
  <c r="S16" i="36"/>
  <c r="T16" i="36"/>
  <c r="U16" i="36"/>
  <c r="V16" i="36"/>
  <c r="W16" i="36"/>
  <c r="X16" i="36"/>
  <c r="Y16" i="36"/>
  <c r="Z16" i="36"/>
  <c r="AA16" i="36"/>
  <c r="R17" i="36"/>
  <c r="S17" i="36"/>
  <c r="T17" i="36"/>
  <c r="U17" i="36"/>
  <c r="V17" i="36"/>
  <c r="W17" i="36"/>
  <c r="X17" i="36"/>
  <c r="Y17" i="36"/>
  <c r="Z17" i="36"/>
  <c r="AA17" i="36"/>
  <c r="R18" i="36"/>
  <c r="S18" i="36"/>
  <c r="T18" i="36"/>
  <c r="U18" i="36"/>
  <c r="V18" i="36"/>
  <c r="W18" i="36"/>
  <c r="X18" i="36"/>
  <c r="Y18" i="36"/>
  <c r="Z18" i="36"/>
  <c r="AA18" i="36"/>
  <c r="R19" i="36"/>
  <c r="S19" i="36"/>
  <c r="T19" i="36"/>
  <c r="U19" i="36"/>
  <c r="V19" i="36"/>
  <c r="W19" i="36"/>
  <c r="X19" i="36"/>
  <c r="Y19" i="36"/>
  <c r="Z19" i="36"/>
  <c r="AA19" i="36"/>
  <c r="R20" i="36"/>
  <c r="S20" i="36"/>
  <c r="T20" i="36"/>
  <c r="U20" i="36"/>
  <c r="V20" i="36"/>
  <c r="W20" i="36"/>
  <c r="X20" i="36"/>
  <c r="Y20" i="36"/>
  <c r="Z20" i="36"/>
  <c r="AA20" i="36"/>
  <c r="R21" i="36"/>
  <c r="S21" i="36"/>
  <c r="T21" i="36"/>
  <c r="U21" i="36"/>
  <c r="V21" i="36"/>
  <c r="W21" i="36"/>
  <c r="X21" i="36"/>
  <c r="Y21" i="36"/>
  <c r="Z21" i="36"/>
  <c r="AA21" i="36"/>
  <c r="S22" i="36"/>
  <c r="T22" i="36"/>
  <c r="U22" i="36"/>
  <c r="V22" i="36"/>
  <c r="W22" i="36"/>
  <c r="X22" i="36"/>
  <c r="Y22" i="36"/>
  <c r="Z22" i="36"/>
  <c r="AA22" i="36"/>
  <c r="S8" i="36"/>
  <c r="T8" i="36"/>
  <c r="U8" i="36"/>
  <c r="V8" i="36"/>
  <c r="W8" i="36"/>
  <c r="X8" i="36"/>
  <c r="Y8" i="36"/>
  <c r="Z8" i="36"/>
  <c r="AA8" i="36"/>
  <c r="S4" i="36"/>
  <c r="T4" i="36"/>
  <c r="U4" i="36"/>
  <c r="V4" i="36"/>
  <c r="W4" i="36"/>
  <c r="X4" i="36"/>
  <c r="Y4" i="36"/>
  <c r="Z4" i="36"/>
  <c r="AA4" i="36"/>
  <c r="S5" i="36"/>
  <c r="T5" i="36"/>
  <c r="U5" i="36"/>
  <c r="V5" i="36"/>
  <c r="W5" i="36"/>
  <c r="X5" i="36"/>
  <c r="Y5" i="36"/>
  <c r="Z5" i="36"/>
  <c r="AA5" i="36"/>
  <c r="S6" i="36"/>
  <c r="T6" i="36"/>
  <c r="U6" i="36"/>
  <c r="V6" i="36"/>
  <c r="W6" i="36"/>
  <c r="X6" i="36"/>
  <c r="Y6" i="36"/>
  <c r="Z6" i="36"/>
  <c r="AA6" i="36"/>
  <c r="S7" i="36"/>
  <c r="T7" i="36"/>
  <c r="U7" i="36"/>
  <c r="V7" i="36"/>
  <c r="W7" i="36"/>
  <c r="X7" i="36"/>
  <c r="Y7" i="36"/>
  <c r="Z7" i="36"/>
  <c r="AA7" i="36"/>
  <c r="S3" i="36"/>
  <c r="T3" i="36"/>
  <c r="U3" i="36"/>
  <c r="V3" i="36"/>
  <c r="W3" i="36"/>
  <c r="X3" i="36"/>
  <c r="Y3" i="36"/>
  <c r="Z3" i="36"/>
  <c r="AA3" i="36"/>
  <c r="AA193" i="36" l="1"/>
  <c r="AA194" i="36" s="1"/>
  <c r="R193" i="36"/>
  <c r="Z193" i="36"/>
  <c r="Z194" i="36" s="1"/>
  <c r="W193" i="36"/>
  <c r="W194" i="36" s="1"/>
  <c r="V193" i="36"/>
  <c r="V194" i="36" s="1"/>
  <c r="X193" i="36"/>
  <c r="X194" i="36" s="1"/>
  <c r="U193" i="36"/>
  <c r="U194" i="36" s="1"/>
  <c r="T193" i="36"/>
  <c r="T194" i="36" s="1"/>
  <c r="Y193" i="36"/>
  <c r="Y194" i="36" s="1"/>
  <c r="S193" i="36"/>
  <c r="S194" i="36" s="1"/>
  <c r="O42" i="41"/>
  <c r="P42" i="41"/>
  <c r="Q42" i="41"/>
  <c r="R42" i="41"/>
  <c r="S42" i="41"/>
  <c r="O41" i="41"/>
  <c r="P41" i="41"/>
  <c r="Q41" i="41"/>
  <c r="R41" i="41"/>
  <c r="S41" i="41"/>
  <c r="O40" i="41"/>
  <c r="P40" i="41"/>
  <c r="Q40" i="41"/>
  <c r="R40" i="41"/>
  <c r="S40" i="41"/>
  <c r="O39" i="41"/>
  <c r="P39" i="41"/>
  <c r="Q39" i="41"/>
  <c r="R39" i="41"/>
  <c r="S39" i="41"/>
  <c r="O38" i="41"/>
  <c r="P38" i="41"/>
  <c r="Q38" i="41"/>
  <c r="R38" i="41"/>
  <c r="S38" i="41"/>
  <c r="O37" i="41"/>
  <c r="P37" i="41"/>
  <c r="Q37" i="41"/>
  <c r="R37" i="41"/>
  <c r="S37" i="41"/>
  <c r="P22" i="41"/>
  <c r="Q22" i="41"/>
  <c r="R22" i="41"/>
  <c r="S22" i="41"/>
  <c r="T22" i="41"/>
  <c r="U22" i="41"/>
  <c r="V22" i="41"/>
  <c r="W22" i="41"/>
  <c r="X22" i="41"/>
  <c r="Y22" i="41"/>
  <c r="Q21" i="41"/>
  <c r="R21" i="41"/>
  <c r="S21" i="41"/>
  <c r="T21" i="41"/>
  <c r="U21" i="41"/>
  <c r="V21" i="41"/>
  <c r="W21" i="41"/>
  <c r="X21" i="41"/>
  <c r="Y21" i="41"/>
  <c r="P21" i="41"/>
  <c r="P20" i="41"/>
  <c r="Q20" i="41"/>
  <c r="R20" i="41"/>
  <c r="S20" i="41"/>
  <c r="T20" i="41"/>
  <c r="U20" i="41"/>
  <c r="V20" i="41"/>
  <c r="W20" i="41"/>
  <c r="X20" i="41"/>
  <c r="Y20" i="41"/>
  <c r="Q19" i="41"/>
  <c r="R19" i="41"/>
  <c r="S19" i="41"/>
  <c r="T19" i="41"/>
  <c r="U19" i="41"/>
  <c r="V19" i="41"/>
  <c r="W19" i="41"/>
  <c r="X19" i="41"/>
  <c r="Y19" i="41"/>
  <c r="P19" i="41"/>
  <c r="P18" i="41"/>
  <c r="Q18" i="41"/>
  <c r="R18" i="41"/>
  <c r="S18" i="41"/>
  <c r="T18" i="41"/>
  <c r="U18" i="41"/>
  <c r="V18" i="41"/>
  <c r="W18" i="41"/>
  <c r="X18" i="41"/>
  <c r="Y18" i="41"/>
  <c r="Q17" i="41"/>
  <c r="R17" i="41"/>
  <c r="S17" i="41"/>
  <c r="T17" i="41"/>
  <c r="U17" i="41"/>
  <c r="V17" i="41"/>
  <c r="W17" i="41"/>
  <c r="X17" i="41"/>
  <c r="Y17" i="41"/>
  <c r="P17" i="41"/>
  <c r="P16" i="41"/>
  <c r="Q16" i="41"/>
  <c r="R16" i="41"/>
  <c r="S16" i="41"/>
  <c r="T16" i="41"/>
  <c r="U16" i="41"/>
  <c r="V16" i="41"/>
  <c r="W16" i="41"/>
  <c r="X16" i="41"/>
  <c r="Y16" i="41"/>
  <c r="Q15" i="41"/>
  <c r="R15" i="41"/>
  <c r="S15" i="41"/>
  <c r="T15" i="41"/>
  <c r="U15" i="41"/>
  <c r="V15" i="41"/>
  <c r="W15" i="41"/>
  <c r="X15" i="41"/>
  <c r="Y15" i="41"/>
  <c r="P15" i="41"/>
  <c r="P14" i="41"/>
  <c r="Q14" i="41"/>
  <c r="R14" i="41"/>
  <c r="S14" i="41"/>
  <c r="T14" i="41"/>
  <c r="U14" i="41"/>
  <c r="V14" i="41"/>
  <c r="W14" i="41"/>
  <c r="X14" i="41"/>
  <c r="Y14" i="41"/>
  <c r="Q13" i="41"/>
  <c r="R13" i="41"/>
  <c r="S13" i="41"/>
  <c r="T13" i="41"/>
  <c r="U13" i="41"/>
  <c r="V13" i="41"/>
  <c r="W13" i="41"/>
  <c r="X13" i="41"/>
  <c r="Y13" i="41"/>
  <c r="P13" i="41"/>
  <c r="P12" i="41"/>
  <c r="Q12" i="41"/>
  <c r="R12" i="41"/>
  <c r="S12" i="41"/>
  <c r="T12" i="41"/>
  <c r="U12" i="41"/>
  <c r="V12" i="41"/>
  <c r="W12" i="41"/>
  <c r="X12" i="41"/>
  <c r="Y12" i="41"/>
  <c r="Q11" i="41"/>
  <c r="R11" i="41"/>
  <c r="S11" i="41"/>
  <c r="T11" i="41"/>
  <c r="U11" i="41"/>
  <c r="V11" i="41"/>
  <c r="W11" i="41"/>
  <c r="X11" i="41"/>
  <c r="Y11" i="41"/>
  <c r="P11" i="41"/>
  <c r="Q10" i="41"/>
  <c r="R10" i="41"/>
  <c r="S10" i="41"/>
  <c r="T10" i="41"/>
  <c r="U10" i="41"/>
  <c r="V10" i="41"/>
  <c r="W10" i="41"/>
  <c r="X10" i="41"/>
  <c r="Y10" i="41"/>
  <c r="P10" i="41"/>
  <c r="Q9" i="41"/>
  <c r="R9" i="41"/>
  <c r="S9" i="41"/>
  <c r="T9" i="41"/>
  <c r="U9" i="41"/>
  <c r="V9" i="41"/>
  <c r="W9" i="41"/>
  <c r="X9" i="41"/>
  <c r="Y9" i="41"/>
  <c r="P9" i="41"/>
  <c r="P8" i="41"/>
  <c r="Q8" i="41"/>
  <c r="R8" i="41"/>
  <c r="S8" i="41"/>
  <c r="T8" i="41"/>
  <c r="U8" i="41"/>
  <c r="V8" i="41"/>
  <c r="W8" i="41"/>
  <c r="X8" i="41"/>
  <c r="Y8" i="41"/>
  <c r="Q7" i="41"/>
  <c r="R7" i="41"/>
  <c r="S7" i="41"/>
  <c r="T7" i="41"/>
  <c r="U7" i="41"/>
  <c r="V7" i="41"/>
  <c r="W7" i="41"/>
  <c r="X7" i="41"/>
  <c r="Y7" i="41"/>
  <c r="P7" i="41"/>
  <c r="P6" i="41"/>
  <c r="Q6" i="41"/>
  <c r="R6" i="41"/>
  <c r="S6" i="41"/>
  <c r="T6" i="41"/>
  <c r="U6" i="41"/>
  <c r="V6" i="41"/>
  <c r="W6" i="41"/>
  <c r="X6" i="41"/>
  <c r="Y6" i="41"/>
  <c r="Q5" i="41"/>
  <c r="R5" i="41"/>
  <c r="S5" i="41"/>
  <c r="T5" i="41"/>
  <c r="U5" i="41"/>
  <c r="V5" i="41"/>
  <c r="W5" i="41"/>
  <c r="X5" i="41"/>
  <c r="Y5" i="41"/>
  <c r="P5" i="41"/>
  <c r="P4" i="41"/>
  <c r="Q4" i="41"/>
  <c r="R4" i="41"/>
  <c r="S4" i="41"/>
  <c r="T4" i="41"/>
  <c r="U4" i="41"/>
  <c r="V4" i="41"/>
  <c r="W4" i="41"/>
  <c r="X4" i="41"/>
  <c r="Y4" i="41"/>
  <c r="Q3" i="41"/>
  <c r="R3" i="41"/>
  <c r="S3" i="41"/>
  <c r="T3" i="41"/>
  <c r="U3" i="41"/>
  <c r="V3" i="41"/>
  <c r="W3" i="41"/>
  <c r="X3" i="41"/>
  <c r="Y3" i="41"/>
  <c r="P3" i="41"/>
  <c r="P41" i="40"/>
  <c r="Q41" i="40"/>
  <c r="R41" i="40"/>
  <c r="S41" i="40"/>
  <c r="P40" i="40"/>
  <c r="Q40" i="40"/>
  <c r="R40" i="40"/>
  <c r="S40" i="40"/>
  <c r="P39" i="40"/>
  <c r="Q39" i="40"/>
  <c r="R39" i="40"/>
  <c r="S39" i="40"/>
  <c r="P38" i="40"/>
  <c r="Q38" i="40"/>
  <c r="R38" i="40"/>
  <c r="S38" i="40"/>
  <c r="P37" i="40"/>
  <c r="Q37" i="40"/>
  <c r="R37" i="40"/>
  <c r="S37" i="40"/>
  <c r="P36" i="40"/>
  <c r="Q36" i="40"/>
  <c r="R36" i="40"/>
  <c r="S36" i="40"/>
  <c r="P22" i="40"/>
  <c r="Q22" i="40"/>
  <c r="R22" i="40"/>
  <c r="S22" i="40"/>
  <c r="T22" i="40"/>
  <c r="U22" i="40"/>
  <c r="V22" i="40"/>
  <c r="W22" i="40"/>
  <c r="X22" i="40"/>
  <c r="Y22" i="40"/>
  <c r="Q21" i="40"/>
  <c r="R21" i="40"/>
  <c r="S21" i="40"/>
  <c r="T21" i="40"/>
  <c r="U21" i="40"/>
  <c r="V21" i="40"/>
  <c r="W21" i="40"/>
  <c r="X21" i="40"/>
  <c r="Y21" i="40"/>
  <c r="P29" i="40" s="1"/>
  <c r="P21" i="40"/>
  <c r="P20" i="40"/>
  <c r="Q20" i="40"/>
  <c r="R20" i="40"/>
  <c r="S20" i="40"/>
  <c r="T20" i="40"/>
  <c r="U20" i="40"/>
  <c r="V20" i="40"/>
  <c r="W20" i="40"/>
  <c r="X20" i="40"/>
  <c r="Y20" i="40"/>
  <c r="Q19" i="40"/>
  <c r="R19" i="40"/>
  <c r="S19" i="40"/>
  <c r="T19" i="40"/>
  <c r="U19" i="40"/>
  <c r="V19" i="40"/>
  <c r="W19" i="40"/>
  <c r="X19" i="40"/>
  <c r="Y19" i="40"/>
  <c r="P19" i="40"/>
  <c r="P18" i="40"/>
  <c r="Q18" i="40"/>
  <c r="R18" i="40"/>
  <c r="S18" i="40"/>
  <c r="T18" i="40"/>
  <c r="U18" i="40"/>
  <c r="V18" i="40"/>
  <c r="W18" i="40"/>
  <c r="X18" i="40"/>
  <c r="Y18" i="40"/>
  <c r="Q17" i="40"/>
  <c r="R17" i="40"/>
  <c r="S17" i="40"/>
  <c r="T17" i="40"/>
  <c r="U17" i="40"/>
  <c r="V17" i="40"/>
  <c r="W17" i="40"/>
  <c r="X17" i="40"/>
  <c r="Y17" i="40"/>
  <c r="P17" i="40"/>
  <c r="P16" i="40"/>
  <c r="Q16" i="40"/>
  <c r="R16" i="40"/>
  <c r="S16" i="40"/>
  <c r="T16" i="40"/>
  <c r="U16" i="40"/>
  <c r="V16" i="40"/>
  <c r="W16" i="40"/>
  <c r="X16" i="40"/>
  <c r="Y16" i="40"/>
  <c r="Q15" i="40"/>
  <c r="R15" i="40"/>
  <c r="S15" i="40"/>
  <c r="T15" i="40"/>
  <c r="U15" i="40"/>
  <c r="V15" i="40"/>
  <c r="W15" i="40"/>
  <c r="X15" i="40"/>
  <c r="Y15" i="40"/>
  <c r="P15" i="40"/>
  <c r="P14" i="40"/>
  <c r="Q14" i="40"/>
  <c r="R14" i="40"/>
  <c r="S14" i="40"/>
  <c r="T14" i="40"/>
  <c r="U14" i="40"/>
  <c r="V14" i="40"/>
  <c r="W14" i="40"/>
  <c r="X14" i="40"/>
  <c r="Y14" i="40"/>
  <c r="Q13" i="40"/>
  <c r="R13" i="40"/>
  <c r="S13" i="40"/>
  <c r="T13" i="40"/>
  <c r="U13" i="40"/>
  <c r="V13" i="40"/>
  <c r="W13" i="40"/>
  <c r="X13" i="40"/>
  <c r="Y13" i="40"/>
  <c r="P13" i="40"/>
  <c r="Q11" i="40"/>
  <c r="R11" i="40"/>
  <c r="S11" i="40"/>
  <c r="T11" i="40"/>
  <c r="U11" i="40"/>
  <c r="V11" i="40"/>
  <c r="W11" i="40"/>
  <c r="X11" i="40"/>
  <c r="Y11" i="40"/>
  <c r="P11" i="40"/>
  <c r="Q12" i="40"/>
  <c r="R12" i="40"/>
  <c r="S12" i="40"/>
  <c r="T12" i="40"/>
  <c r="U12" i="40"/>
  <c r="V12" i="40"/>
  <c r="W12" i="40"/>
  <c r="X12" i="40"/>
  <c r="Y12" i="40"/>
  <c r="P12" i="40"/>
  <c r="P10" i="40"/>
  <c r="Q10" i="40"/>
  <c r="R10" i="40"/>
  <c r="S10" i="40"/>
  <c r="T10" i="40"/>
  <c r="U10" i="40"/>
  <c r="V10" i="40"/>
  <c r="W10" i="40"/>
  <c r="X10" i="40"/>
  <c r="Y10" i="40"/>
  <c r="Q9" i="40"/>
  <c r="R9" i="40"/>
  <c r="S9" i="40"/>
  <c r="T9" i="40"/>
  <c r="U9" i="40"/>
  <c r="V9" i="40"/>
  <c r="W9" i="40"/>
  <c r="X9" i="40"/>
  <c r="Y9" i="40"/>
  <c r="P9" i="40"/>
  <c r="P8" i="40"/>
  <c r="Q8" i="40"/>
  <c r="R8" i="40"/>
  <c r="S8" i="40"/>
  <c r="T8" i="40"/>
  <c r="U8" i="40"/>
  <c r="V8" i="40"/>
  <c r="W8" i="40"/>
  <c r="X8" i="40"/>
  <c r="Y8" i="40"/>
  <c r="Q7" i="40"/>
  <c r="R7" i="40"/>
  <c r="S7" i="40"/>
  <c r="T7" i="40"/>
  <c r="U7" i="40"/>
  <c r="V7" i="40"/>
  <c r="W7" i="40"/>
  <c r="X7" i="40"/>
  <c r="Y7" i="40"/>
  <c r="P7" i="40"/>
  <c r="P6" i="40"/>
  <c r="Q6" i="40"/>
  <c r="R6" i="40"/>
  <c r="S6" i="40"/>
  <c r="T6" i="40"/>
  <c r="U6" i="40"/>
  <c r="V6" i="40"/>
  <c r="W6" i="40"/>
  <c r="X6" i="40"/>
  <c r="Y6" i="40"/>
  <c r="Q5" i="40"/>
  <c r="R5" i="40"/>
  <c r="S5" i="40"/>
  <c r="T5" i="40"/>
  <c r="U5" i="40"/>
  <c r="V5" i="40"/>
  <c r="W5" i="40"/>
  <c r="X5" i="40"/>
  <c r="Y5" i="40"/>
  <c r="P5" i="40"/>
  <c r="P4" i="40"/>
  <c r="Q4" i="40"/>
  <c r="R4" i="40"/>
  <c r="S4" i="40"/>
  <c r="T4" i="40"/>
  <c r="U4" i="40"/>
  <c r="V4" i="40"/>
  <c r="W4" i="40"/>
  <c r="X4" i="40"/>
  <c r="Y4" i="40"/>
  <c r="Q3" i="40"/>
  <c r="R3" i="40"/>
  <c r="S3" i="40"/>
  <c r="T3" i="40"/>
  <c r="U3" i="40"/>
  <c r="V3" i="40"/>
  <c r="W3" i="40"/>
  <c r="X3" i="40"/>
  <c r="Y3" i="40"/>
  <c r="P3" i="40"/>
  <c r="P40" i="39"/>
  <c r="Q40" i="39"/>
  <c r="R40" i="39"/>
  <c r="S40" i="39"/>
  <c r="T40" i="39"/>
  <c r="P39" i="39"/>
  <c r="Q39" i="39"/>
  <c r="R39" i="39"/>
  <c r="S39" i="39"/>
  <c r="T39" i="39"/>
  <c r="P38" i="39"/>
  <c r="Q38" i="39"/>
  <c r="R38" i="39"/>
  <c r="S38" i="39"/>
  <c r="T38" i="39"/>
  <c r="P37" i="39"/>
  <c r="Q37" i="39"/>
  <c r="R37" i="39"/>
  <c r="S37" i="39"/>
  <c r="T37" i="39"/>
  <c r="P36" i="39"/>
  <c r="Q36" i="39"/>
  <c r="R36" i="39"/>
  <c r="S36" i="39"/>
  <c r="T36" i="39"/>
  <c r="P35" i="39"/>
  <c r="Q35" i="39"/>
  <c r="R35" i="39"/>
  <c r="S35" i="39"/>
  <c r="P22" i="39"/>
  <c r="Q22" i="39"/>
  <c r="R22" i="39"/>
  <c r="S22" i="39"/>
  <c r="T22" i="39"/>
  <c r="U22" i="39"/>
  <c r="V22" i="39"/>
  <c r="W22" i="39"/>
  <c r="X22" i="39"/>
  <c r="Y22" i="39"/>
  <c r="Q21" i="39"/>
  <c r="R21" i="39"/>
  <c r="S21" i="39"/>
  <c r="T21" i="39"/>
  <c r="T25" i="39" s="1"/>
  <c r="U21" i="39"/>
  <c r="V21" i="39"/>
  <c r="W21" i="39"/>
  <c r="X21" i="39"/>
  <c r="Y21" i="39"/>
  <c r="P21" i="39"/>
  <c r="P20" i="39"/>
  <c r="Q20" i="39"/>
  <c r="R20" i="39"/>
  <c r="S20" i="39"/>
  <c r="T20" i="39"/>
  <c r="U20" i="39"/>
  <c r="V20" i="39"/>
  <c r="W20" i="39"/>
  <c r="X20" i="39"/>
  <c r="Y20" i="39"/>
  <c r="Q19" i="39"/>
  <c r="R19" i="39"/>
  <c r="S19" i="39"/>
  <c r="T19" i="39"/>
  <c r="U19" i="39"/>
  <c r="V19" i="39"/>
  <c r="W19" i="39"/>
  <c r="X19" i="39"/>
  <c r="Y19" i="39"/>
  <c r="P19" i="39"/>
  <c r="P18" i="39"/>
  <c r="Q18" i="39"/>
  <c r="R18" i="39"/>
  <c r="S18" i="39"/>
  <c r="T18" i="39"/>
  <c r="U18" i="39"/>
  <c r="V18" i="39"/>
  <c r="W18" i="39"/>
  <c r="X18" i="39"/>
  <c r="Y18" i="39"/>
  <c r="Q17" i="39"/>
  <c r="R17" i="39"/>
  <c r="S17" i="39"/>
  <c r="T17" i="39"/>
  <c r="U17" i="39"/>
  <c r="V17" i="39"/>
  <c r="W17" i="39"/>
  <c r="X17" i="39"/>
  <c r="Y17" i="39"/>
  <c r="P17" i="39"/>
  <c r="P16" i="39"/>
  <c r="Q16" i="39"/>
  <c r="R16" i="39"/>
  <c r="S16" i="39"/>
  <c r="T16" i="39"/>
  <c r="U16" i="39"/>
  <c r="V16" i="39"/>
  <c r="W16" i="39"/>
  <c r="X16" i="39"/>
  <c r="Y16" i="39"/>
  <c r="Q15" i="39"/>
  <c r="R15" i="39"/>
  <c r="S15" i="39"/>
  <c r="T15" i="39"/>
  <c r="U15" i="39"/>
  <c r="V15" i="39"/>
  <c r="W15" i="39"/>
  <c r="X15" i="39"/>
  <c r="Y15" i="39"/>
  <c r="P15" i="39"/>
  <c r="P14" i="39"/>
  <c r="Q14" i="39"/>
  <c r="R14" i="39"/>
  <c r="S14" i="39"/>
  <c r="T14" i="39"/>
  <c r="U14" i="39"/>
  <c r="V14" i="39"/>
  <c r="W14" i="39"/>
  <c r="X14" i="39"/>
  <c r="Y14" i="39"/>
  <c r="Q13" i="39"/>
  <c r="R13" i="39"/>
  <c r="S13" i="39"/>
  <c r="T13" i="39"/>
  <c r="U13" i="39"/>
  <c r="V13" i="39"/>
  <c r="W13" i="39"/>
  <c r="X13" i="39"/>
  <c r="Y13" i="39"/>
  <c r="P13" i="39"/>
  <c r="P12" i="39"/>
  <c r="Q12" i="39"/>
  <c r="R12" i="39"/>
  <c r="S12" i="39"/>
  <c r="T12" i="39"/>
  <c r="U12" i="39"/>
  <c r="V12" i="39"/>
  <c r="W12" i="39"/>
  <c r="X12" i="39"/>
  <c r="Y12" i="39"/>
  <c r="Q11" i="39"/>
  <c r="R11" i="39"/>
  <c r="S11" i="39"/>
  <c r="T11" i="39"/>
  <c r="U11" i="39"/>
  <c r="V11" i="39"/>
  <c r="W11" i="39"/>
  <c r="X11" i="39"/>
  <c r="Y11" i="39"/>
  <c r="P11" i="39"/>
  <c r="Q10" i="39"/>
  <c r="R10" i="39"/>
  <c r="S10" i="39"/>
  <c r="T10" i="39"/>
  <c r="U10" i="39"/>
  <c r="V10" i="39"/>
  <c r="W10" i="39"/>
  <c r="X10" i="39"/>
  <c r="Y10" i="39"/>
  <c r="P10" i="39"/>
  <c r="Q9" i="39"/>
  <c r="R9" i="39"/>
  <c r="S9" i="39"/>
  <c r="T9" i="39"/>
  <c r="U9" i="39"/>
  <c r="V9" i="39"/>
  <c r="W9" i="39"/>
  <c r="X9" i="39"/>
  <c r="Y9" i="39"/>
  <c r="P9" i="39"/>
  <c r="Q8" i="39"/>
  <c r="R8" i="39"/>
  <c r="S8" i="39"/>
  <c r="T8" i="39"/>
  <c r="U8" i="39"/>
  <c r="V8" i="39"/>
  <c r="W8" i="39"/>
  <c r="X8" i="39"/>
  <c r="Y8" i="39"/>
  <c r="P8" i="39"/>
  <c r="Q7" i="39"/>
  <c r="R7" i="39"/>
  <c r="S7" i="39"/>
  <c r="T7" i="39"/>
  <c r="U7" i="39"/>
  <c r="V7" i="39"/>
  <c r="W7" i="39"/>
  <c r="X7" i="39"/>
  <c r="Y7" i="39"/>
  <c r="P7" i="39"/>
  <c r="Q6" i="39"/>
  <c r="R6" i="39"/>
  <c r="S6" i="39"/>
  <c r="T6" i="39"/>
  <c r="U6" i="39"/>
  <c r="V6" i="39"/>
  <c r="W6" i="39"/>
  <c r="X6" i="39"/>
  <c r="Y6" i="39"/>
  <c r="P6" i="39"/>
  <c r="Q5" i="39"/>
  <c r="R5" i="39"/>
  <c r="S5" i="39"/>
  <c r="T5" i="39"/>
  <c r="U5" i="39"/>
  <c r="V5" i="39"/>
  <c r="W5" i="39"/>
  <c r="X5" i="39"/>
  <c r="Y5" i="39"/>
  <c r="P5" i="39"/>
  <c r="Q4" i="39"/>
  <c r="R4" i="39"/>
  <c r="S4" i="39"/>
  <c r="T4" i="39"/>
  <c r="U4" i="39"/>
  <c r="V4" i="39"/>
  <c r="W4" i="39"/>
  <c r="X4" i="39"/>
  <c r="Y4" i="39"/>
  <c r="P4" i="39"/>
  <c r="Q3" i="39"/>
  <c r="R3" i="39"/>
  <c r="S3" i="39"/>
  <c r="T3" i="39"/>
  <c r="U3" i="39"/>
  <c r="V3" i="39"/>
  <c r="W3" i="39"/>
  <c r="X3" i="39"/>
  <c r="Y3" i="39"/>
  <c r="P3" i="39"/>
  <c r="S10" i="38"/>
  <c r="T10" i="38"/>
  <c r="U10" i="38"/>
  <c r="V10" i="38"/>
  <c r="W10" i="38"/>
  <c r="X10" i="38"/>
  <c r="Y10" i="38"/>
  <c r="Z10" i="38"/>
  <c r="AA10" i="38"/>
  <c r="R10" i="38"/>
  <c r="R6" i="38"/>
  <c r="S6" i="38"/>
  <c r="T6" i="38"/>
  <c r="U6" i="38"/>
  <c r="V6" i="38"/>
  <c r="W6" i="38"/>
  <c r="X6" i="38"/>
  <c r="Y6" i="38"/>
  <c r="Z6" i="38"/>
  <c r="AA6" i="38"/>
  <c r="R7" i="38"/>
  <c r="S7" i="38"/>
  <c r="T7" i="38"/>
  <c r="U7" i="38"/>
  <c r="V7" i="38"/>
  <c r="W7" i="38"/>
  <c r="X7" i="38"/>
  <c r="Y7" i="38"/>
  <c r="Z7" i="38"/>
  <c r="AA7" i="38"/>
  <c r="R8" i="38"/>
  <c r="S8" i="38"/>
  <c r="T8" i="38"/>
  <c r="U8" i="38"/>
  <c r="V8" i="38"/>
  <c r="W8" i="38"/>
  <c r="X8" i="38"/>
  <c r="Y8" i="38"/>
  <c r="Z8" i="38"/>
  <c r="AA8" i="38"/>
  <c r="R9" i="38"/>
  <c r="S9" i="38"/>
  <c r="T9" i="38"/>
  <c r="U9" i="38"/>
  <c r="V9" i="38"/>
  <c r="W9" i="38"/>
  <c r="X9" i="38"/>
  <c r="Y9" i="38"/>
  <c r="Z9" i="38"/>
  <c r="AA9" i="38"/>
  <c r="S5" i="38"/>
  <c r="T5" i="38"/>
  <c r="U5" i="38"/>
  <c r="V5" i="38"/>
  <c r="W5" i="38"/>
  <c r="X5" i="38"/>
  <c r="Y5" i="38"/>
  <c r="Z5" i="38"/>
  <c r="AA5" i="38"/>
  <c r="R5" i="38"/>
  <c r="R4" i="38"/>
  <c r="S4" i="38"/>
  <c r="T4" i="38"/>
  <c r="U4" i="38"/>
  <c r="V4" i="38"/>
  <c r="W4" i="38"/>
  <c r="X4" i="38"/>
  <c r="Y4" i="38"/>
  <c r="Z4" i="38"/>
  <c r="AA4" i="38"/>
  <c r="S3" i="38"/>
  <c r="T3" i="38"/>
  <c r="U3" i="38"/>
  <c r="V3" i="38"/>
  <c r="W3" i="38"/>
  <c r="X3" i="38"/>
  <c r="Y3" i="38"/>
  <c r="Z3" i="38"/>
  <c r="AA3" i="38"/>
  <c r="S23" i="37"/>
  <c r="T23" i="37"/>
  <c r="U23" i="37"/>
  <c r="V23" i="37"/>
  <c r="W23" i="37"/>
  <c r="X23" i="37"/>
  <c r="Y23" i="37"/>
  <c r="Z23" i="37"/>
  <c r="AA23" i="37"/>
  <c r="S24" i="37"/>
  <c r="T24" i="37"/>
  <c r="U24" i="37"/>
  <c r="V24" i="37"/>
  <c r="W24" i="37"/>
  <c r="X24" i="37"/>
  <c r="Y24" i="37"/>
  <c r="Z24" i="37"/>
  <c r="AA24" i="37"/>
  <c r="R25" i="37"/>
  <c r="S25" i="37"/>
  <c r="T25" i="37"/>
  <c r="U25" i="37"/>
  <c r="V25" i="37"/>
  <c r="W25" i="37"/>
  <c r="X25" i="37"/>
  <c r="Y25" i="37"/>
  <c r="Z25" i="37"/>
  <c r="AA25" i="37"/>
  <c r="R26" i="37"/>
  <c r="S26" i="37"/>
  <c r="T26" i="37"/>
  <c r="U26" i="37"/>
  <c r="V26" i="37"/>
  <c r="W26" i="37"/>
  <c r="X26" i="37"/>
  <c r="Y26" i="37"/>
  <c r="Z26" i="37"/>
  <c r="AA26" i="37"/>
  <c r="R27" i="37"/>
  <c r="S27" i="37"/>
  <c r="T27" i="37"/>
  <c r="U27" i="37"/>
  <c r="V27" i="37"/>
  <c r="W27" i="37"/>
  <c r="X27" i="37"/>
  <c r="Y27" i="37"/>
  <c r="Z27" i="37"/>
  <c r="AA27" i="37"/>
  <c r="R28" i="37"/>
  <c r="S28" i="37"/>
  <c r="T28" i="37"/>
  <c r="U28" i="37"/>
  <c r="V28" i="37"/>
  <c r="W28" i="37"/>
  <c r="X28" i="37"/>
  <c r="Y28" i="37"/>
  <c r="Z28" i="37"/>
  <c r="AA28" i="37"/>
  <c r="R29" i="37"/>
  <c r="S29" i="37"/>
  <c r="T29" i="37"/>
  <c r="U29" i="37"/>
  <c r="V29" i="37"/>
  <c r="W29" i="37"/>
  <c r="X29" i="37"/>
  <c r="Y29" i="37"/>
  <c r="Z29" i="37"/>
  <c r="AA29" i="37"/>
  <c r="R30" i="37"/>
  <c r="S30" i="37"/>
  <c r="T30" i="37"/>
  <c r="U30" i="37"/>
  <c r="V30" i="37"/>
  <c r="W30" i="37"/>
  <c r="X30" i="37"/>
  <c r="Y30" i="37"/>
  <c r="Z30" i="37"/>
  <c r="AA30" i="37"/>
  <c r="R31" i="37"/>
  <c r="S31" i="37"/>
  <c r="T31" i="37"/>
  <c r="U31" i="37"/>
  <c r="V31" i="37"/>
  <c r="W31" i="37"/>
  <c r="X31" i="37"/>
  <c r="Y31" i="37"/>
  <c r="Z31" i="37"/>
  <c r="AA31" i="37"/>
  <c r="R32" i="37"/>
  <c r="S32" i="37"/>
  <c r="T32" i="37"/>
  <c r="U32" i="37"/>
  <c r="V32" i="37"/>
  <c r="W32" i="37"/>
  <c r="X32" i="37"/>
  <c r="Y32" i="37"/>
  <c r="Z32" i="37"/>
  <c r="AA32" i="37"/>
  <c r="R33" i="37"/>
  <c r="S33" i="37"/>
  <c r="T33" i="37"/>
  <c r="U33" i="37"/>
  <c r="V33" i="37"/>
  <c r="W33" i="37"/>
  <c r="X33" i="37"/>
  <c r="Y33" i="37"/>
  <c r="Z33" i="37"/>
  <c r="AA33" i="37"/>
  <c r="R34" i="37"/>
  <c r="S34" i="37"/>
  <c r="T34" i="37"/>
  <c r="U34" i="37"/>
  <c r="V34" i="37"/>
  <c r="W34" i="37"/>
  <c r="X34" i="37"/>
  <c r="Y34" i="37"/>
  <c r="Z34" i="37"/>
  <c r="AA34" i="37"/>
  <c r="R35" i="37"/>
  <c r="S35" i="37"/>
  <c r="T35" i="37"/>
  <c r="U35" i="37"/>
  <c r="V35" i="37"/>
  <c r="W35" i="37"/>
  <c r="X35" i="37"/>
  <c r="Y35" i="37"/>
  <c r="Z35" i="37"/>
  <c r="AA35" i="37"/>
  <c r="R36" i="37"/>
  <c r="S36" i="37"/>
  <c r="T36" i="37"/>
  <c r="U36" i="37"/>
  <c r="V36" i="37"/>
  <c r="W36" i="37"/>
  <c r="X36" i="37"/>
  <c r="Y36" i="37"/>
  <c r="Z36" i="37"/>
  <c r="AA36" i="37"/>
  <c r="R37" i="37"/>
  <c r="S37" i="37"/>
  <c r="T37" i="37"/>
  <c r="U37" i="37"/>
  <c r="V37" i="37"/>
  <c r="W37" i="37"/>
  <c r="X37" i="37"/>
  <c r="Y37" i="37"/>
  <c r="Z37" i="37"/>
  <c r="AA37" i="37"/>
  <c r="R38" i="37"/>
  <c r="S38" i="37"/>
  <c r="T38" i="37"/>
  <c r="U38" i="37"/>
  <c r="V38" i="37"/>
  <c r="W38" i="37"/>
  <c r="X38" i="37"/>
  <c r="Y38" i="37"/>
  <c r="Z38" i="37"/>
  <c r="AA38" i="37"/>
  <c r="R39" i="37"/>
  <c r="S39" i="37"/>
  <c r="T39" i="37"/>
  <c r="U39" i="37"/>
  <c r="V39" i="37"/>
  <c r="W39" i="37"/>
  <c r="X39" i="37"/>
  <c r="Y39" i="37"/>
  <c r="Z39" i="37"/>
  <c r="AA39" i="37"/>
  <c r="S40" i="37"/>
  <c r="T40" i="37"/>
  <c r="U40" i="37"/>
  <c r="V40" i="37"/>
  <c r="W40" i="37"/>
  <c r="X40" i="37"/>
  <c r="Y40" i="37"/>
  <c r="Z40" i="37"/>
  <c r="AA40" i="37"/>
  <c r="R17" i="37"/>
  <c r="S17" i="37"/>
  <c r="T17" i="37"/>
  <c r="U17" i="37"/>
  <c r="V17" i="37"/>
  <c r="W17" i="37"/>
  <c r="X17" i="37"/>
  <c r="Y17" i="37"/>
  <c r="Z17" i="37"/>
  <c r="AA17" i="37"/>
  <c r="R18" i="37"/>
  <c r="S18" i="37"/>
  <c r="T18" i="37"/>
  <c r="U18" i="37"/>
  <c r="V18" i="37"/>
  <c r="W18" i="37"/>
  <c r="X18" i="37"/>
  <c r="Y18" i="37"/>
  <c r="Z18" i="37"/>
  <c r="AA18" i="37"/>
  <c r="R19" i="37"/>
  <c r="S19" i="37"/>
  <c r="T19" i="37"/>
  <c r="U19" i="37"/>
  <c r="V19" i="37"/>
  <c r="W19" i="37"/>
  <c r="X19" i="37"/>
  <c r="Y19" i="37"/>
  <c r="Z19" i="37"/>
  <c r="AA19" i="37"/>
  <c r="R20" i="37"/>
  <c r="S20" i="37"/>
  <c r="T20" i="37"/>
  <c r="U20" i="37"/>
  <c r="V20" i="37"/>
  <c r="W20" i="37"/>
  <c r="X20" i="37"/>
  <c r="Y20" i="37"/>
  <c r="Z20" i="37"/>
  <c r="AA20" i="37"/>
  <c r="S21" i="37"/>
  <c r="T21" i="37"/>
  <c r="U21" i="37"/>
  <c r="V21" i="37"/>
  <c r="W21" i="37"/>
  <c r="X21" i="37"/>
  <c r="Y21" i="37"/>
  <c r="Z21" i="37"/>
  <c r="AA21" i="37"/>
  <c r="S16" i="37"/>
  <c r="T16" i="37"/>
  <c r="U16" i="37"/>
  <c r="V16" i="37"/>
  <c r="W16" i="37"/>
  <c r="X16" i="37"/>
  <c r="Y16" i="37"/>
  <c r="Z16" i="37"/>
  <c r="AA16" i="37"/>
  <c r="R7" i="37"/>
  <c r="S7" i="37"/>
  <c r="T7" i="37"/>
  <c r="U7" i="37"/>
  <c r="V7" i="37"/>
  <c r="W7" i="37"/>
  <c r="X7" i="37"/>
  <c r="Y7" i="37"/>
  <c r="Z7" i="37"/>
  <c r="AA7" i="37"/>
  <c r="R8" i="37"/>
  <c r="S8" i="37"/>
  <c r="T8" i="37"/>
  <c r="U8" i="37"/>
  <c r="V8" i="37"/>
  <c r="W8" i="37"/>
  <c r="X8" i="37"/>
  <c r="Y8" i="37"/>
  <c r="Z8" i="37"/>
  <c r="AA8" i="37"/>
  <c r="R9" i="37"/>
  <c r="S9" i="37"/>
  <c r="T9" i="37"/>
  <c r="U9" i="37"/>
  <c r="V9" i="37"/>
  <c r="W9" i="37"/>
  <c r="X9" i="37"/>
  <c r="Y9" i="37"/>
  <c r="Z9" i="37"/>
  <c r="AA9" i="37"/>
  <c r="R10" i="37"/>
  <c r="S10" i="37"/>
  <c r="T10" i="37"/>
  <c r="U10" i="37"/>
  <c r="V10" i="37"/>
  <c r="W10" i="37"/>
  <c r="X10" i="37"/>
  <c r="Y10" i="37"/>
  <c r="Z10" i="37"/>
  <c r="AA10" i="37"/>
  <c r="R11" i="37"/>
  <c r="S11" i="37"/>
  <c r="T11" i="37"/>
  <c r="U11" i="37"/>
  <c r="V11" i="37"/>
  <c r="W11" i="37"/>
  <c r="X11" i="37"/>
  <c r="Y11" i="37"/>
  <c r="Z11" i="37"/>
  <c r="AA11" i="37"/>
  <c r="R12" i="37"/>
  <c r="S12" i="37"/>
  <c r="T12" i="37"/>
  <c r="U12" i="37"/>
  <c r="V12" i="37"/>
  <c r="W12" i="37"/>
  <c r="X12" i="37"/>
  <c r="Y12" i="37"/>
  <c r="Z12" i="37"/>
  <c r="AA12" i="37"/>
  <c r="R13" i="37"/>
  <c r="S13" i="37"/>
  <c r="T13" i="37"/>
  <c r="U13" i="37"/>
  <c r="V13" i="37"/>
  <c r="W13" i="37"/>
  <c r="X13" i="37"/>
  <c r="Y13" i="37"/>
  <c r="Z13" i="37"/>
  <c r="AA13" i="37"/>
  <c r="R14" i="37"/>
  <c r="S14" i="37"/>
  <c r="T14" i="37"/>
  <c r="U14" i="37"/>
  <c r="V14" i="37"/>
  <c r="W14" i="37"/>
  <c r="X14" i="37"/>
  <c r="Y14" i="37"/>
  <c r="Z14" i="37"/>
  <c r="AA14" i="37"/>
  <c r="S15" i="37"/>
  <c r="T15" i="37"/>
  <c r="U15" i="37"/>
  <c r="V15" i="37"/>
  <c r="W15" i="37"/>
  <c r="X15" i="37"/>
  <c r="Y15" i="37"/>
  <c r="Z15" i="37"/>
  <c r="AA15" i="37"/>
  <c r="S6" i="37"/>
  <c r="T6" i="37"/>
  <c r="U6" i="37"/>
  <c r="V6" i="37"/>
  <c r="W6" i="37"/>
  <c r="X6" i="37"/>
  <c r="Y6" i="37"/>
  <c r="Z6" i="37"/>
  <c r="AA6" i="37"/>
  <c r="R6" i="37"/>
  <c r="R5" i="37"/>
  <c r="S5" i="37"/>
  <c r="T5" i="37"/>
  <c r="U5" i="37"/>
  <c r="V5" i="37"/>
  <c r="W5" i="37"/>
  <c r="X5" i="37"/>
  <c r="Y5" i="37"/>
  <c r="Z5" i="37"/>
  <c r="AA5" i="37"/>
  <c r="S4" i="37"/>
  <c r="T4" i="37"/>
  <c r="U4" i="37"/>
  <c r="V4" i="37"/>
  <c r="W4" i="37"/>
  <c r="X4" i="37"/>
  <c r="Y4" i="37"/>
  <c r="Z4" i="37"/>
  <c r="AA4" i="37"/>
  <c r="R4" i="37"/>
  <c r="S3" i="37"/>
  <c r="T3" i="37"/>
  <c r="U3" i="37"/>
  <c r="V3" i="37"/>
  <c r="W3" i="37"/>
  <c r="X3" i="37"/>
  <c r="Y3" i="37"/>
  <c r="Y109" i="37" s="1"/>
  <c r="Z3" i="37"/>
  <c r="AA3" i="37"/>
  <c r="R3" i="37"/>
  <c r="Q13" i="35"/>
  <c r="R13" i="35"/>
  <c r="S13" i="35"/>
  <c r="T13" i="35"/>
  <c r="U13" i="35"/>
  <c r="V13" i="35"/>
  <c r="W13" i="35"/>
  <c r="X13" i="35"/>
  <c r="Y13" i="35"/>
  <c r="P13" i="35"/>
  <c r="Q10" i="35"/>
  <c r="R10" i="35"/>
  <c r="S10" i="35"/>
  <c r="T10" i="35"/>
  <c r="P30" i="35" s="1"/>
  <c r="U10" i="35"/>
  <c r="Q30" i="35" s="1"/>
  <c r="V10" i="35"/>
  <c r="R30" i="35" s="1"/>
  <c r="W10" i="35"/>
  <c r="S30" i="35" s="1"/>
  <c r="X10" i="35"/>
  <c r="T30" i="35" s="1"/>
  <c r="Y10" i="35"/>
  <c r="U30" i="35" s="1"/>
  <c r="P10" i="35"/>
  <c r="Q9" i="35"/>
  <c r="R9" i="35"/>
  <c r="S9" i="35"/>
  <c r="T9" i="35"/>
  <c r="P29" i="35" s="1"/>
  <c r="U9" i="35"/>
  <c r="Q29" i="35" s="1"/>
  <c r="V9" i="35"/>
  <c r="R29" i="35" s="1"/>
  <c r="W9" i="35"/>
  <c r="S29" i="35" s="1"/>
  <c r="X9" i="35"/>
  <c r="T29" i="35" s="1"/>
  <c r="Y9" i="35"/>
  <c r="U29" i="35" s="1"/>
  <c r="P9" i="35"/>
  <c r="Q8" i="35"/>
  <c r="R8" i="35"/>
  <c r="S8" i="35"/>
  <c r="T8" i="35"/>
  <c r="P28" i="35" s="1"/>
  <c r="U8" i="35"/>
  <c r="Q28" i="35" s="1"/>
  <c r="V8" i="35"/>
  <c r="R28" i="35" s="1"/>
  <c r="W8" i="35"/>
  <c r="S28" i="35" s="1"/>
  <c r="X8" i="35"/>
  <c r="T28" i="35" s="1"/>
  <c r="Y8" i="35"/>
  <c r="U28" i="35" s="1"/>
  <c r="P8" i="35"/>
  <c r="Q7" i="35"/>
  <c r="R7" i="35"/>
  <c r="S7" i="35"/>
  <c r="T7" i="35"/>
  <c r="P27" i="35" s="1"/>
  <c r="U7" i="35"/>
  <c r="Q27" i="35" s="1"/>
  <c r="V7" i="35"/>
  <c r="R27" i="35" s="1"/>
  <c r="W7" i="35"/>
  <c r="S27" i="35" s="1"/>
  <c r="X7" i="35"/>
  <c r="T27" i="35" s="1"/>
  <c r="Y7" i="35"/>
  <c r="U27" i="35" s="1"/>
  <c r="P7" i="35"/>
  <c r="Q6" i="35"/>
  <c r="R6" i="35"/>
  <c r="S6" i="35"/>
  <c r="T6" i="35"/>
  <c r="P26" i="35" s="1"/>
  <c r="U6" i="35"/>
  <c r="Q26" i="35" s="1"/>
  <c r="V6" i="35"/>
  <c r="R26" i="35" s="1"/>
  <c r="W6" i="35"/>
  <c r="S26" i="35" s="1"/>
  <c r="X6" i="35"/>
  <c r="T26" i="35" s="1"/>
  <c r="Y6" i="35"/>
  <c r="U26" i="35" s="1"/>
  <c r="P6" i="35"/>
  <c r="Q5" i="35"/>
  <c r="R5" i="35"/>
  <c r="S5" i="35"/>
  <c r="T5" i="35"/>
  <c r="P25" i="35" s="1"/>
  <c r="U5" i="35"/>
  <c r="Q25" i="35" s="1"/>
  <c r="V5" i="35"/>
  <c r="R25" i="35" s="1"/>
  <c r="W5" i="35"/>
  <c r="S25" i="35" s="1"/>
  <c r="X5" i="35"/>
  <c r="T25" i="35" s="1"/>
  <c r="Y5" i="35"/>
  <c r="U25" i="35" s="1"/>
  <c r="P5" i="35"/>
  <c r="Q4" i="35"/>
  <c r="R4" i="35"/>
  <c r="S4" i="35"/>
  <c r="T4" i="35"/>
  <c r="P24" i="35" s="1"/>
  <c r="U4" i="35"/>
  <c r="Q24" i="35" s="1"/>
  <c r="V4" i="35"/>
  <c r="R24" i="35" s="1"/>
  <c r="W4" i="35"/>
  <c r="S24" i="35" s="1"/>
  <c r="X4" i="35"/>
  <c r="T24" i="35" s="1"/>
  <c r="Y4" i="35"/>
  <c r="U24" i="35" s="1"/>
  <c r="P4" i="35"/>
  <c r="Q3" i="35"/>
  <c r="R3" i="35"/>
  <c r="S3" i="35"/>
  <c r="T3" i="35"/>
  <c r="P23" i="35" s="1"/>
  <c r="U3" i="35"/>
  <c r="Q23" i="35" s="1"/>
  <c r="V3" i="35"/>
  <c r="R23" i="35" s="1"/>
  <c r="W3" i="35"/>
  <c r="S23" i="35" s="1"/>
  <c r="X3" i="35"/>
  <c r="T23" i="35" s="1"/>
  <c r="Y3" i="35"/>
  <c r="U23" i="35" s="1"/>
  <c r="P3" i="35"/>
  <c r="Q11" i="34"/>
  <c r="R11" i="34"/>
  <c r="S11" i="34"/>
  <c r="T11" i="34"/>
  <c r="P27" i="34" s="1"/>
  <c r="U11" i="34"/>
  <c r="Q27" i="34" s="1"/>
  <c r="V11" i="34"/>
  <c r="R27" i="34" s="1"/>
  <c r="W11" i="34"/>
  <c r="S27" i="34" s="1"/>
  <c r="X11" i="34"/>
  <c r="T27" i="34" s="1"/>
  <c r="Y11" i="34"/>
  <c r="U27" i="34" s="1"/>
  <c r="P11" i="34"/>
  <c r="Q10" i="34"/>
  <c r="R10" i="34"/>
  <c r="S10" i="34"/>
  <c r="T10" i="34"/>
  <c r="P26" i="34" s="1"/>
  <c r="U10" i="34"/>
  <c r="Q26" i="34" s="1"/>
  <c r="V10" i="34"/>
  <c r="R26" i="34" s="1"/>
  <c r="W10" i="34"/>
  <c r="S26" i="34" s="1"/>
  <c r="X10" i="34"/>
  <c r="T26" i="34" s="1"/>
  <c r="Y10" i="34"/>
  <c r="U26" i="34" s="1"/>
  <c r="P10" i="34"/>
  <c r="Q9" i="34"/>
  <c r="R9" i="34"/>
  <c r="S9" i="34"/>
  <c r="T9" i="34"/>
  <c r="P25" i="34" s="1"/>
  <c r="U9" i="34"/>
  <c r="Q25" i="34" s="1"/>
  <c r="V9" i="34"/>
  <c r="R25" i="34" s="1"/>
  <c r="W9" i="34"/>
  <c r="S25" i="34" s="1"/>
  <c r="X9" i="34"/>
  <c r="T25" i="34" s="1"/>
  <c r="Y9" i="34"/>
  <c r="U25" i="34" s="1"/>
  <c r="P9" i="34"/>
  <c r="Q8" i="34"/>
  <c r="R8" i="34"/>
  <c r="S8" i="34"/>
  <c r="T8" i="34"/>
  <c r="P24" i="34" s="1"/>
  <c r="U8" i="34"/>
  <c r="Q24" i="34" s="1"/>
  <c r="V8" i="34"/>
  <c r="R24" i="34" s="1"/>
  <c r="W8" i="34"/>
  <c r="S24" i="34" s="1"/>
  <c r="X8" i="34"/>
  <c r="T24" i="34" s="1"/>
  <c r="Y8" i="34"/>
  <c r="U24" i="34" s="1"/>
  <c r="P8" i="34"/>
  <c r="Q7" i="34"/>
  <c r="R7" i="34"/>
  <c r="S7" i="34"/>
  <c r="T7" i="34"/>
  <c r="P23" i="34" s="1"/>
  <c r="U7" i="34"/>
  <c r="Q23" i="34" s="1"/>
  <c r="V7" i="34"/>
  <c r="R23" i="34" s="1"/>
  <c r="W7" i="34"/>
  <c r="S23" i="34" s="1"/>
  <c r="X7" i="34"/>
  <c r="T23" i="34" s="1"/>
  <c r="Y7" i="34"/>
  <c r="U23" i="34" s="1"/>
  <c r="P7" i="34"/>
  <c r="Q6" i="34"/>
  <c r="R6" i="34"/>
  <c r="S6" i="34"/>
  <c r="T6" i="34"/>
  <c r="P22" i="34" s="1"/>
  <c r="U6" i="34"/>
  <c r="Q22" i="34" s="1"/>
  <c r="V6" i="34"/>
  <c r="R22" i="34" s="1"/>
  <c r="W6" i="34"/>
  <c r="S22" i="34" s="1"/>
  <c r="X6" i="34"/>
  <c r="T22" i="34" s="1"/>
  <c r="Y6" i="34"/>
  <c r="U22" i="34" s="1"/>
  <c r="P6" i="34"/>
  <c r="Q5" i="34"/>
  <c r="R5" i="34"/>
  <c r="S5" i="34"/>
  <c r="T5" i="34"/>
  <c r="P21" i="34" s="1"/>
  <c r="U5" i="34"/>
  <c r="Q21" i="34" s="1"/>
  <c r="V5" i="34"/>
  <c r="R21" i="34" s="1"/>
  <c r="W5" i="34"/>
  <c r="S21" i="34" s="1"/>
  <c r="X5" i="34"/>
  <c r="T21" i="34" s="1"/>
  <c r="Y5" i="34"/>
  <c r="U21" i="34" s="1"/>
  <c r="P5" i="34"/>
  <c r="Q4" i="34"/>
  <c r="R4" i="34"/>
  <c r="S4" i="34"/>
  <c r="T4" i="34"/>
  <c r="P20" i="34" s="1"/>
  <c r="U4" i="34"/>
  <c r="Q20" i="34" s="1"/>
  <c r="V4" i="34"/>
  <c r="R20" i="34" s="1"/>
  <c r="W4" i="34"/>
  <c r="S20" i="34" s="1"/>
  <c r="X4" i="34"/>
  <c r="T20" i="34" s="1"/>
  <c r="Y4" i="34"/>
  <c r="U20" i="34" s="1"/>
  <c r="P4" i="34"/>
  <c r="Q3" i="34"/>
  <c r="R3" i="34"/>
  <c r="S3" i="34"/>
  <c r="T3" i="34"/>
  <c r="P19" i="34" s="1"/>
  <c r="U3" i="34"/>
  <c r="V3" i="34"/>
  <c r="W3" i="34"/>
  <c r="X3" i="34"/>
  <c r="Y3" i="34"/>
  <c r="U19" i="34" s="1"/>
  <c r="P3" i="34"/>
  <c r="R26" i="41" l="1"/>
  <c r="Q26" i="41"/>
  <c r="P26" i="41"/>
  <c r="S25" i="39"/>
  <c r="R25" i="39"/>
  <c r="X25" i="39"/>
  <c r="V25" i="39"/>
  <c r="P25" i="39"/>
  <c r="AA108" i="38"/>
  <c r="Z108" i="38"/>
  <c r="Y108" i="38"/>
  <c r="X108" i="38"/>
  <c r="W108" i="38"/>
  <c r="V108" i="38"/>
  <c r="U108" i="38"/>
  <c r="R108" i="38"/>
  <c r="T108" i="38"/>
  <c r="S108" i="38"/>
  <c r="W109" i="37"/>
  <c r="V109" i="37"/>
  <c r="U109" i="37"/>
  <c r="T109" i="37"/>
  <c r="S109" i="37"/>
  <c r="X109" i="37"/>
  <c r="R109" i="37"/>
  <c r="AA109" i="37"/>
  <c r="Z109" i="37"/>
  <c r="U25" i="40"/>
  <c r="T25" i="40"/>
  <c r="W25" i="40"/>
  <c r="X25" i="40"/>
  <c r="V25" i="40"/>
  <c r="P29" i="39"/>
  <c r="Y25" i="39"/>
  <c r="W25" i="39"/>
  <c r="S25" i="40"/>
  <c r="R25" i="40"/>
  <c r="U25" i="39"/>
  <c r="Q25" i="40"/>
  <c r="Y26" i="41"/>
  <c r="X26" i="41"/>
  <c r="W26" i="41"/>
  <c r="P25" i="40"/>
  <c r="V26" i="41"/>
  <c r="Q25" i="39"/>
  <c r="Y25" i="40"/>
  <c r="P31" i="40" s="1"/>
  <c r="O29" i="40" s="1"/>
  <c r="U26" i="41"/>
  <c r="T26" i="41"/>
  <c r="S26" i="41"/>
  <c r="P15" i="34"/>
  <c r="W15" i="34"/>
  <c r="U15" i="34"/>
  <c r="S15" i="34"/>
  <c r="X15" i="34"/>
  <c r="R15" i="34"/>
  <c r="Q15" i="34"/>
  <c r="V15" i="34"/>
  <c r="T19" i="34"/>
  <c r="Y15" i="34"/>
  <c r="S19" i="34"/>
  <c r="R19" i="34"/>
  <c r="Q19" i="34"/>
  <c r="T15" i="34"/>
  <c r="P14" i="28" l="1"/>
  <c r="Q14" i="28"/>
  <c r="R14" i="28"/>
  <c r="S14" i="28"/>
  <c r="T14" i="28"/>
  <c r="U14" i="28"/>
  <c r="V14" i="28"/>
  <c r="W14" i="28"/>
  <c r="X14" i="28"/>
  <c r="O14" i="28"/>
  <c r="O4" i="28"/>
  <c r="P4" i="28"/>
  <c r="Q4" i="28"/>
  <c r="R4" i="28"/>
  <c r="S4" i="28"/>
  <c r="T4" i="28"/>
  <c r="U4" i="28"/>
  <c r="V4" i="28"/>
  <c r="W4" i="28"/>
  <c r="X4" i="28"/>
  <c r="O5" i="28"/>
  <c r="P5" i="28"/>
  <c r="Q5" i="28"/>
  <c r="R5" i="28"/>
  <c r="S5" i="28"/>
  <c r="T5" i="28"/>
  <c r="U5" i="28"/>
  <c r="V5" i="28"/>
  <c r="W5" i="28"/>
  <c r="X5" i="28"/>
  <c r="O6" i="28"/>
  <c r="P6" i="28"/>
  <c r="Q6" i="28"/>
  <c r="R6" i="28"/>
  <c r="S6" i="28"/>
  <c r="T6" i="28"/>
  <c r="U6" i="28"/>
  <c r="V6" i="28"/>
  <c r="W6" i="28"/>
  <c r="X6" i="28"/>
  <c r="O7" i="28"/>
  <c r="P7" i="28"/>
  <c r="Q7" i="28"/>
  <c r="R7" i="28"/>
  <c r="S7" i="28"/>
  <c r="T7" i="28"/>
  <c r="U7" i="28"/>
  <c r="V7" i="28"/>
  <c r="W7" i="28"/>
  <c r="X7" i="28"/>
  <c r="O8" i="28"/>
  <c r="P8" i="28"/>
  <c r="Q8" i="28"/>
  <c r="R8" i="28"/>
  <c r="S8" i="28"/>
  <c r="T8" i="28"/>
  <c r="U8" i="28"/>
  <c r="V8" i="28"/>
  <c r="W8" i="28"/>
  <c r="X8" i="28"/>
  <c r="O9" i="28"/>
  <c r="P9" i="28"/>
  <c r="Q9" i="28"/>
  <c r="R9" i="28"/>
  <c r="S9" i="28"/>
  <c r="T9" i="28"/>
  <c r="U9" i="28"/>
  <c r="V9" i="28"/>
  <c r="W9" i="28"/>
  <c r="X9" i="28"/>
  <c r="O10" i="28"/>
  <c r="P10" i="28"/>
  <c r="Q10" i="28"/>
  <c r="R10" i="28"/>
  <c r="S10" i="28"/>
  <c r="T10" i="28"/>
  <c r="U10" i="28"/>
  <c r="V10" i="28"/>
  <c r="W10" i="28"/>
  <c r="X10" i="28"/>
  <c r="O11" i="28"/>
  <c r="P11" i="28"/>
  <c r="Q11" i="28"/>
  <c r="R11" i="28"/>
  <c r="S11" i="28"/>
  <c r="T11" i="28"/>
  <c r="U11" i="28"/>
  <c r="V11" i="28"/>
  <c r="W11" i="28"/>
  <c r="X11" i="28"/>
  <c r="P3" i="28"/>
  <c r="Q3" i="28"/>
  <c r="R3" i="28"/>
  <c r="S3" i="28"/>
  <c r="T3" i="28"/>
  <c r="U3" i="28"/>
  <c r="V3" i="28"/>
  <c r="W3" i="28"/>
  <c r="X3" i="28"/>
  <c r="O12" i="27"/>
  <c r="P12" i="27"/>
  <c r="Q12" i="27"/>
  <c r="R12" i="27"/>
  <c r="S12" i="27"/>
  <c r="T12" i="27"/>
  <c r="U12" i="27"/>
  <c r="V12" i="27"/>
  <c r="N4" i="27"/>
  <c r="O4" i="27"/>
  <c r="P4" i="27"/>
  <c r="Q4" i="27"/>
  <c r="R4" i="27"/>
  <c r="S4" i="27"/>
  <c r="T4" i="27"/>
  <c r="U4" i="27"/>
  <c r="V4" i="27"/>
  <c r="N5" i="27"/>
  <c r="O5" i="27"/>
  <c r="P5" i="27"/>
  <c r="Q5" i="27"/>
  <c r="R5" i="27"/>
  <c r="S5" i="27"/>
  <c r="T5" i="27"/>
  <c r="U5" i="27"/>
  <c r="V5" i="27"/>
  <c r="N6" i="27"/>
  <c r="O6" i="27"/>
  <c r="P6" i="27"/>
  <c r="Q6" i="27"/>
  <c r="R6" i="27"/>
  <c r="S6" i="27"/>
  <c r="T6" i="27"/>
  <c r="U6" i="27"/>
  <c r="V6" i="27"/>
  <c r="N7" i="27"/>
  <c r="O7" i="27"/>
  <c r="P7" i="27"/>
  <c r="Q7" i="27"/>
  <c r="R7" i="27"/>
  <c r="S7" i="27"/>
  <c r="T7" i="27"/>
  <c r="U7" i="27"/>
  <c r="V7" i="27"/>
  <c r="N8" i="27"/>
  <c r="O8" i="27"/>
  <c r="P8" i="27"/>
  <c r="Q8" i="27"/>
  <c r="R8" i="27"/>
  <c r="S8" i="27"/>
  <c r="T8" i="27"/>
  <c r="U8" i="27"/>
  <c r="V8" i="27"/>
  <c r="N9" i="27"/>
  <c r="O9" i="27"/>
  <c r="P9" i="27"/>
  <c r="Q9" i="27"/>
  <c r="R9" i="27"/>
  <c r="S9" i="27"/>
  <c r="T9" i="27"/>
  <c r="U9" i="27"/>
  <c r="V9" i="27"/>
  <c r="O3" i="27"/>
  <c r="P3" i="27"/>
  <c r="Q3" i="27"/>
  <c r="R3" i="27"/>
  <c r="S3" i="27"/>
  <c r="T3" i="27"/>
  <c r="T11" i="27" s="1"/>
  <c r="U3" i="27"/>
  <c r="V3" i="27"/>
  <c r="L26" i="24"/>
  <c r="M26" i="24"/>
  <c r="N26" i="24"/>
  <c r="O26" i="24"/>
  <c r="L25" i="24"/>
  <c r="M25" i="24"/>
  <c r="N25" i="24"/>
  <c r="O25" i="24"/>
  <c r="K25" i="24"/>
  <c r="L24" i="24"/>
  <c r="M24" i="24"/>
  <c r="N24" i="24"/>
  <c r="O24" i="24"/>
  <c r="K24" i="24"/>
  <c r="L23" i="24"/>
  <c r="M23" i="24"/>
  <c r="N23" i="24"/>
  <c r="O23" i="24"/>
  <c r="L22" i="24"/>
  <c r="M22" i="24"/>
  <c r="N22" i="24"/>
  <c r="O22" i="24"/>
  <c r="K22" i="24"/>
  <c r="L21" i="24"/>
  <c r="M21" i="24"/>
  <c r="N21" i="24"/>
  <c r="O21" i="24"/>
  <c r="L20" i="24"/>
  <c r="M20" i="24"/>
  <c r="N20" i="24"/>
  <c r="O20" i="24"/>
  <c r="L19" i="24"/>
  <c r="M19" i="24"/>
  <c r="N19" i="24"/>
  <c r="O19" i="24"/>
  <c r="K19" i="24"/>
  <c r="L18" i="24"/>
  <c r="M18" i="24"/>
  <c r="N18" i="24"/>
  <c r="O18" i="24"/>
  <c r="K18" i="24"/>
  <c r="L17" i="24"/>
  <c r="M17" i="24"/>
  <c r="N17" i="24"/>
  <c r="O17" i="24"/>
  <c r="L16" i="24"/>
  <c r="M16" i="24"/>
  <c r="N16" i="24"/>
  <c r="O16" i="24"/>
  <c r="K16" i="24"/>
  <c r="L15" i="24"/>
  <c r="M15" i="24"/>
  <c r="N15" i="24"/>
  <c r="O15" i="24"/>
  <c r="L11" i="24"/>
  <c r="M11" i="24"/>
  <c r="N11" i="24"/>
  <c r="O11" i="24"/>
  <c r="L10" i="24"/>
  <c r="M10" i="24"/>
  <c r="N10" i="24"/>
  <c r="O10" i="24"/>
  <c r="L9" i="24"/>
  <c r="M9" i="24"/>
  <c r="N9" i="24"/>
  <c r="O9" i="24"/>
  <c r="L8" i="24"/>
  <c r="M8" i="24"/>
  <c r="N8" i="24"/>
  <c r="O8" i="24"/>
  <c r="L7" i="24"/>
  <c r="M7" i="24"/>
  <c r="N7" i="24"/>
  <c r="O7" i="24"/>
  <c r="L6" i="24"/>
  <c r="M6" i="24"/>
  <c r="N6" i="24"/>
  <c r="O6" i="24"/>
  <c r="L5" i="24"/>
  <c r="M5" i="24"/>
  <c r="N5" i="24"/>
  <c r="O5" i="24"/>
  <c r="K5" i="24"/>
  <c r="L4" i="24"/>
  <c r="M4" i="24"/>
  <c r="N4" i="24"/>
  <c r="O4" i="24"/>
  <c r="K4" i="24"/>
  <c r="M3" i="24"/>
  <c r="N3" i="24"/>
  <c r="O3" i="24"/>
  <c r="L23" i="23"/>
  <c r="M23" i="23"/>
  <c r="N23" i="23"/>
  <c r="O23" i="23"/>
  <c r="K23" i="23"/>
  <c r="L22" i="23"/>
  <c r="M22" i="23"/>
  <c r="N22" i="23"/>
  <c r="O22" i="23"/>
  <c r="K22" i="23"/>
  <c r="L21" i="23"/>
  <c r="M21" i="23"/>
  <c r="N21" i="23"/>
  <c r="O21" i="23"/>
  <c r="K21" i="23"/>
  <c r="L20" i="23"/>
  <c r="M20" i="23"/>
  <c r="N20" i="23"/>
  <c r="O20" i="23"/>
  <c r="K20" i="23"/>
  <c r="L19" i="23"/>
  <c r="M19" i="23"/>
  <c r="N19" i="23"/>
  <c r="O19" i="23"/>
  <c r="K19" i="23"/>
  <c r="L18" i="23"/>
  <c r="M18" i="23"/>
  <c r="N18" i="23"/>
  <c r="O18" i="23"/>
  <c r="K18" i="23"/>
  <c r="L17" i="23"/>
  <c r="M17" i="23"/>
  <c r="N17" i="23"/>
  <c r="O17" i="23"/>
  <c r="K17" i="23"/>
  <c r="L16" i="23"/>
  <c r="M16" i="23"/>
  <c r="N16" i="23"/>
  <c r="O16" i="23"/>
  <c r="K16" i="23"/>
  <c r="L15" i="23"/>
  <c r="M15" i="23"/>
  <c r="N15" i="23"/>
  <c r="O15" i="23"/>
  <c r="K15" i="23"/>
  <c r="L14" i="23"/>
  <c r="M14" i="23"/>
  <c r="N14" i="23"/>
  <c r="O14" i="23"/>
  <c r="K14" i="23"/>
  <c r="L13" i="23"/>
  <c r="M13" i="23"/>
  <c r="N13" i="23"/>
  <c r="O13" i="23"/>
  <c r="K13" i="23"/>
  <c r="L12" i="23"/>
  <c r="M12" i="23"/>
  <c r="N12" i="23"/>
  <c r="O12" i="23"/>
  <c r="K12" i="23"/>
  <c r="L11" i="23"/>
  <c r="M11" i="23"/>
  <c r="N11" i="23"/>
  <c r="O11" i="23"/>
  <c r="K11" i="23"/>
  <c r="L10" i="23"/>
  <c r="M10" i="23"/>
  <c r="N10" i="23"/>
  <c r="O10" i="23"/>
  <c r="K10" i="23"/>
  <c r="L9" i="23"/>
  <c r="M9" i="23"/>
  <c r="N9" i="23"/>
  <c r="O9" i="23"/>
  <c r="K9" i="23"/>
  <c r="L8" i="23"/>
  <c r="M8" i="23"/>
  <c r="N8" i="23"/>
  <c r="O8" i="23"/>
  <c r="K8" i="23"/>
  <c r="L7" i="23"/>
  <c r="M7" i="23"/>
  <c r="N7" i="23"/>
  <c r="O7" i="23"/>
  <c r="K7" i="23"/>
  <c r="L6" i="23"/>
  <c r="M6" i="23"/>
  <c r="N6" i="23"/>
  <c r="O6" i="23"/>
  <c r="K6" i="23"/>
  <c r="L5" i="23"/>
  <c r="M5" i="23"/>
  <c r="N5" i="23"/>
  <c r="O5" i="23"/>
  <c r="K5" i="23"/>
  <c r="L4" i="23"/>
  <c r="M4" i="23"/>
  <c r="N4" i="23"/>
  <c r="O4" i="23"/>
  <c r="K4" i="23"/>
  <c r="L3" i="23"/>
  <c r="M3" i="23"/>
  <c r="N3" i="23"/>
  <c r="O3" i="23"/>
  <c r="K3" i="23"/>
  <c r="L26" i="22"/>
  <c r="M26" i="22"/>
  <c r="N26" i="22"/>
  <c r="O26" i="22"/>
  <c r="K26" i="22"/>
  <c r="L25" i="22"/>
  <c r="M25" i="22"/>
  <c r="N25" i="22"/>
  <c r="O25" i="22"/>
  <c r="K25" i="22"/>
  <c r="L24" i="22"/>
  <c r="M24" i="22"/>
  <c r="N24" i="22"/>
  <c r="O24" i="22"/>
  <c r="K24" i="22"/>
  <c r="L23" i="22"/>
  <c r="M23" i="22"/>
  <c r="N23" i="22"/>
  <c r="O23" i="22"/>
  <c r="K23" i="22"/>
  <c r="L22" i="22"/>
  <c r="M22" i="22"/>
  <c r="N22" i="22"/>
  <c r="O22" i="22"/>
  <c r="K22" i="22"/>
  <c r="L21" i="22"/>
  <c r="M21" i="22"/>
  <c r="N21" i="22"/>
  <c r="O21" i="22"/>
  <c r="K21" i="22"/>
  <c r="L20" i="22"/>
  <c r="M20" i="22"/>
  <c r="N20" i="22"/>
  <c r="O20" i="22"/>
  <c r="K20" i="22"/>
  <c r="L19" i="22"/>
  <c r="M19" i="22"/>
  <c r="N19" i="22"/>
  <c r="O19" i="22"/>
  <c r="K19" i="22"/>
  <c r="L18" i="22"/>
  <c r="M18" i="22"/>
  <c r="N18" i="22"/>
  <c r="O18" i="22"/>
  <c r="K18" i="22"/>
  <c r="L17" i="22"/>
  <c r="M17" i="22"/>
  <c r="N17" i="22"/>
  <c r="O17" i="22"/>
  <c r="K17" i="22"/>
  <c r="L16" i="22"/>
  <c r="M16" i="22"/>
  <c r="N16" i="22"/>
  <c r="O16" i="22"/>
  <c r="K16" i="22"/>
  <c r="L15" i="22"/>
  <c r="M15" i="22"/>
  <c r="N15" i="22"/>
  <c r="O15" i="22"/>
  <c r="K15" i="22"/>
  <c r="L14" i="22"/>
  <c r="M14" i="22"/>
  <c r="N14" i="22"/>
  <c r="O14" i="22"/>
  <c r="K14" i="22"/>
  <c r="L13" i="22"/>
  <c r="M13" i="22"/>
  <c r="N13" i="22"/>
  <c r="O13" i="22"/>
  <c r="K13" i="22"/>
  <c r="L12" i="22"/>
  <c r="M12" i="22"/>
  <c r="N12" i="22"/>
  <c r="O12" i="22"/>
  <c r="K12" i="22"/>
  <c r="L11" i="22"/>
  <c r="M11" i="22"/>
  <c r="N11" i="22"/>
  <c r="O11" i="22"/>
  <c r="K11" i="22"/>
  <c r="L10" i="22"/>
  <c r="M10" i="22"/>
  <c r="N10" i="22"/>
  <c r="O10" i="22"/>
  <c r="K10" i="22"/>
  <c r="L9" i="22"/>
  <c r="M9" i="22"/>
  <c r="N9" i="22"/>
  <c r="O9" i="22"/>
  <c r="K9" i="22"/>
  <c r="L8" i="22"/>
  <c r="M8" i="22"/>
  <c r="N8" i="22"/>
  <c r="O8" i="22"/>
  <c r="K8" i="22"/>
  <c r="L7" i="22"/>
  <c r="M7" i="22"/>
  <c r="N7" i="22"/>
  <c r="O7" i="22"/>
  <c r="K7" i="22"/>
  <c r="L6" i="22"/>
  <c r="M6" i="22"/>
  <c r="N6" i="22"/>
  <c r="O6" i="22"/>
  <c r="K6" i="22"/>
  <c r="L5" i="22"/>
  <c r="M5" i="22"/>
  <c r="N5" i="22"/>
  <c r="O5" i="22"/>
  <c r="K5" i="22"/>
  <c r="L4" i="22"/>
  <c r="M4" i="22"/>
  <c r="N4" i="22"/>
  <c r="O4" i="22"/>
  <c r="K4" i="22"/>
  <c r="L3" i="22"/>
  <c r="M3" i="22"/>
  <c r="N3" i="22"/>
  <c r="O3" i="22"/>
  <c r="K3" i="22"/>
  <c r="Q13" i="28" l="1"/>
  <c r="S13" i="28"/>
  <c r="R13" i="28"/>
  <c r="P13" i="28"/>
  <c r="R49" i="30"/>
  <c r="X13" i="28"/>
  <c r="Q49" i="30"/>
  <c r="W13" i="28"/>
  <c r="P49" i="30"/>
  <c r="S49" i="30"/>
  <c r="V13" i="28"/>
  <c r="O49" i="30"/>
  <c r="U13" i="28"/>
  <c r="T13" i="28"/>
  <c r="O13" i="28"/>
  <c r="S11" i="27"/>
  <c r="R11" i="27"/>
  <c r="Q11" i="27"/>
  <c r="P11" i="27"/>
  <c r="O11" i="27"/>
  <c r="V11" i="27"/>
  <c r="U11" i="27"/>
  <c r="N11" i="27"/>
  <c r="J10" i="29"/>
  <c r="P17" i="35" l="1"/>
  <c r="F17" i="54" l="1"/>
  <c r="F41" i="54"/>
  <c r="F33" i="54"/>
  <c r="E27" i="54"/>
  <c r="F25" i="54"/>
  <c r="E15" i="54"/>
  <c r="E16" i="54"/>
  <c r="F9" i="54"/>
  <c r="E40" i="54"/>
  <c r="E39" i="54"/>
  <c r="E38" i="54"/>
  <c r="E37" i="54"/>
  <c r="E36" i="54"/>
  <c r="E35" i="54"/>
  <c r="E34" i="54"/>
  <c r="E32" i="54"/>
  <c r="E31" i="54"/>
  <c r="E30" i="54"/>
  <c r="E28" i="54"/>
  <c r="E24" i="54"/>
  <c r="E23" i="54"/>
  <c r="E22" i="54"/>
  <c r="E21" i="54"/>
  <c r="E20" i="54"/>
  <c r="E19" i="54"/>
  <c r="E18" i="54"/>
  <c r="E14" i="54"/>
  <c r="E13" i="54"/>
  <c r="E12" i="54"/>
  <c r="E11" i="54"/>
  <c r="E10" i="54"/>
  <c r="E8" i="54"/>
  <c r="E7" i="54"/>
  <c r="E6" i="54"/>
  <c r="E5" i="54"/>
  <c r="E3" i="54"/>
  <c r="E9" i="54" l="1"/>
  <c r="E17" i="54"/>
  <c r="E33" i="54"/>
  <c r="E41" i="54"/>
  <c r="E25" i="54"/>
  <c r="P32" i="41"/>
  <c r="O32" i="41" s="1"/>
  <c r="P31" i="41"/>
  <c r="P30" i="41"/>
  <c r="O31" i="41" l="1"/>
  <c r="Q31" i="41" s="1"/>
  <c r="O30" i="41"/>
  <c r="Q30" i="41" s="1"/>
  <c r="O31" i="40"/>
  <c r="P30" i="40"/>
  <c r="O30" i="40" l="1"/>
  <c r="Q30" i="40" s="1"/>
  <c r="Q29" i="40"/>
  <c r="P31" i="39"/>
  <c r="O31" i="39" s="1"/>
  <c r="O30" i="39" l="1"/>
  <c r="Q30" i="39" s="1"/>
  <c r="O29" i="39"/>
  <c r="Q29" i="39" s="1"/>
  <c r="P19" i="35"/>
  <c r="O17" i="35" s="1"/>
  <c r="P18" i="35"/>
  <c r="O18" i="35" l="1"/>
  <c r="Q18" i="35" s="1"/>
  <c r="O19" i="35"/>
  <c r="Q27" i="26" l="1"/>
  <c r="Q26" i="26"/>
  <c r="P27" i="26" l="1"/>
  <c r="P25" i="26"/>
  <c r="R25" i="26" s="1"/>
  <c r="P26" i="26"/>
  <c r="R26" i="26" s="1"/>
</calcChain>
</file>

<file path=xl/sharedStrings.xml><?xml version="1.0" encoding="utf-8"?>
<sst xmlns="http://schemas.openxmlformats.org/spreadsheetml/2006/main" count="7520" uniqueCount="781">
  <si>
    <t>Table of Contents</t>
  </si>
  <si>
    <t>Click the number next to the title below to go directly to the desired worksheet</t>
  </si>
  <si>
    <t>Standardized Test Scores &amp; High School Percentile</t>
  </si>
  <si>
    <t>New Freshmen</t>
  </si>
  <si>
    <t>Admissions- Applied, Accepted, &amp; Enrolled</t>
  </si>
  <si>
    <t>Freshmen Students</t>
  </si>
  <si>
    <t>New Transfer Students</t>
  </si>
  <si>
    <t>Graduate Students</t>
  </si>
  <si>
    <t>Tuition &amp; Fees</t>
  </si>
  <si>
    <t>Annual Tuition</t>
  </si>
  <si>
    <t>Required Fees</t>
  </si>
  <si>
    <t>Tuition and Required Fees</t>
  </si>
  <si>
    <t>Tuition Rate per Credit</t>
  </si>
  <si>
    <t>Room and Board Rates</t>
  </si>
  <si>
    <t>Financial Aid Data</t>
  </si>
  <si>
    <t>Financial Aid Student Budget</t>
  </si>
  <si>
    <t xml:space="preserve">Enrollment-All Students </t>
  </si>
  <si>
    <t>Major &amp; Class</t>
  </si>
  <si>
    <t>College &amp; Class</t>
  </si>
  <si>
    <t>Class &amp; Ethnicity</t>
  </si>
  <si>
    <t>Enrollment-First Time Freshmen Students</t>
  </si>
  <si>
    <t>College &amp; Major</t>
  </si>
  <si>
    <t xml:space="preserve">Enrollment-New Transfer Students </t>
  </si>
  <si>
    <t>College, Major, &amp; Class</t>
  </si>
  <si>
    <t xml:space="preserve">Class  </t>
  </si>
  <si>
    <t xml:space="preserve">Residency &amp; Gender </t>
  </si>
  <si>
    <t>Enrollment-Undergraduate Students</t>
  </si>
  <si>
    <t xml:space="preserve">Enrollment-Graduate Students </t>
  </si>
  <si>
    <t>Enrollment-Graduate Students</t>
  </si>
  <si>
    <t>SARADAP_</t>
  </si>
  <si>
    <t>AAE</t>
  </si>
  <si>
    <t>F01</t>
  </si>
  <si>
    <t>F02</t>
  </si>
  <si>
    <t>F03</t>
  </si>
  <si>
    <t>F04</t>
  </si>
  <si>
    <t>F05</t>
  </si>
  <si>
    <t>F06</t>
  </si>
  <si>
    <t>--------</t>
  </si>
  <si>
    <t>----------------------------------------</t>
  </si>
  <si>
    <t>----------</t>
  </si>
  <si>
    <t>00</t>
  </si>
  <si>
    <t>1Applied</t>
  </si>
  <si>
    <t>2Accepted</t>
  </si>
  <si>
    <t>3Enrolled</t>
  </si>
  <si>
    <t>BU</t>
  </si>
  <si>
    <t>CO</t>
  </si>
  <si>
    <t>EN</t>
  </si>
  <si>
    <t>FO</t>
  </si>
  <si>
    <t>ID</t>
  </si>
  <si>
    <t>SA</t>
  </si>
  <si>
    <t>TE</t>
  </si>
  <si>
    <t>ZZ</t>
  </si>
  <si>
    <t>GR</t>
  </si>
  <si>
    <t>SZVGSTU_</t>
  </si>
  <si>
    <t>STVMAJR_DESC</t>
  </si>
  <si>
    <t>SZVGSTU_MAJR_COD</t>
  </si>
  <si>
    <t>FR</t>
  </si>
  <si>
    <t>SO</t>
  </si>
  <si>
    <t>JR</t>
  </si>
  <si>
    <t>SR</t>
  </si>
  <si>
    <t>PO</t>
  </si>
  <si>
    <t>SP</t>
  </si>
  <si>
    <t>MS</t>
  </si>
  <si>
    <t>PD</t>
  </si>
  <si>
    <t>TOT</t>
  </si>
  <si>
    <t>----------------</t>
  </si>
  <si>
    <t>Non Degree Seeking (GR)</t>
  </si>
  <si>
    <t>NDG</t>
  </si>
  <si>
    <t>Non Degree Seeking (UG)</t>
  </si>
  <si>
    <t>NDS</t>
  </si>
  <si>
    <t>Post Degree Studies</t>
  </si>
  <si>
    <t>PDS</t>
  </si>
  <si>
    <t>********</t>
  </si>
  <si>
    <t>sum</t>
  </si>
  <si>
    <t>Accounting</t>
  </si>
  <si>
    <t>BACC</t>
  </si>
  <si>
    <t>Applied Natural Resource Econ.</t>
  </si>
  <si>
    <t>BNRE</t>
  </si>
  <si>
    <t>Business Administration</t>
  </si>
  <si>
    <t>BMBA</t>
  </si>
  <si>
    <t>Data Science</t>
  </si>
  <si>
    <t>IDS</t>
  </si>
  <si>
    <t>Economics</t>
  </si>
  <si>
    <t>BEC</t>
  </si>
  <si>
    <t>Engineering Management</t>
  </si>
  <si>
    <t>BMEM</t>
  </si>
  <si>
    <t>BEM</t>
  </si>
  <si>
    <t>Finance</t>
  </si>
  <si>
    <t>BFIN</t>
  </si>
  <si>
    <t>General Business</t>
  </si>
  <si>
    <t>BGN</t>
  </si>
  <si>
    <t>Management</t>
  </si>
  <si>
    <t>BMGT</t>
  </si>
  <si>
    <t>Management Information Systems</t>
  </si>
  <si>
    <t>BMIS</t>
  </si>
  <si>
    <t>Marketing</t>
  </si>
  <si>
    <t>BMKT</t>
  </si>
  <si>
    <t>Computational Science &amp; Engrg</t>
  </si>
  <si>
    <t>EPD5</t>
  </si>
  <si>
    <t>Computer Network &amp; System Admn</t>
  </si>
  <si>
    <t>TCSA</t>
  </si>
  <si>
    <t>Computer Science</t>
  </si>
  <si>
    <t>SCS</t>
  </si>
  <si>
    <t>Cybersecurity</t>
  </si>
  <si>
    <t>SCSC</t>
  </si>
  <si>
    <t>CCY</t>
  </si>
  <si>
    <t>Electrical Eng Tech</t>
  </si>
  <si>
    <t>TEET</t>
  </si>
  <si>
    <t>General Computing</t>
  </si>
  <si>
    <t>CGN</t>
  </si>
  <si>
    <t>Health Informatics</t>
  </si>
  <si>
    <t>CHI</t>
  </si>
  <si>
    <t>Mechatronics</t>
  </si>
  <si>
    <t>CMEC</t>
  </si>
  <si>
    <t>Software Engineering</t>
  </si>
  <si>
    <t>SSEN</t>
  </si>
  <si>
    <t>Adv Electric Power Engineering</t>
  </si>
  <si>
    <t>CAEP</t>
  </si>
  <si>
    <t>Applied Geophysics</t>
  </si>
  <si>
    <t>EAG</t>
  </si>
  <si>
    <t>Atmospheric Sciences</t>
  </si>
  <si>
    <t>IAS</t>
  </si>
  <si>
    <t>Automotive Systems &amp; Controls</t>
  </si>
  <si>
    <t>IASC</t>
  </si>
  <si>
    <t>Biomedical Engineering</t>
  </si>
  <si>
    <t>EBE</t>
  </si>
  <si>
    <t>Chemical Engineering</t>
  </si>
  <si>
    <t>ECM</t>
  </si>
  <si>
    <t>Civil Engineering</t>
  </si>
  <si>
    <t>ECE</t>
  </si>
  <si>
    <t>Computer Engineering</t>
  </si>
  <si>
    <t>ECP</t>
  </si>
  <si>
    <t>Electric Power Engineering</t>
  </si>
  <si>
    <t>CEPE</t>
  </si>
  <si>
    <t>Electrical Engineering</t>
  </si>
  <si>
    <t>EEE</t>
  </si>
  <si>
    <t>Engineering</t>
  </si>
  <si>
    <t>EGR</t>
  </si>
  <si>
    <t>EBS</t>
  </si>
  <si>
    <t>Engineering - Environmental</t>
  </si>
  <si>
    <t>EPD2</t>
  </si>
  <si>
    <t>Environmental Engineering</t>
  </si>
  <si>
    <t>EEN</t>
  </si>
  <si>
    <t>Environmental Engrg Science</t>
  </si>
  <si>
    <t>EENS</t>
  </si>
  <si>
    <t>General Engineering</t>
  </si>
  <si>
    <t>EGN</t>
  </si>
  <si>
    <t>Geological Engineering</t>
  </si>
  <si>
    <t>EGE</t>
  </si>
  <si>
    <t>Geology</t>
  </si>
  <si>
    <t>EGL</t>
  </si>
  <si>
    <t>Geophysics</t>
  </si>
  <si>
    <t>EGP</t>
  </si>
  <si>
    <t>Geospatial Engineering</t>
  </si>
  <si>
    <t>ECGE</t>
  </si>
  <si>
    <t>Hybrid Elec. Drive Vehicle Eng</t>
  </si>
  <si>
    <t>CHEV</t>
  </si>
  <si>
    <t>Integrated Geospatial Tech</t>
  </si>
  <si>
    <t>TGT</t>
  </si>
  <si>
    <t>Materials Science and Engrg</t>
  </si>
  <si>
    <t>EMSE</t>
  </si>
  <si>
    <t>Mechanical Eng-Eng Mechanics</t>
  </si>
  <si>
    <t>MEEM</t>
  </si>
  <si>
    <t>Mechanical Engineering</t>
  </si>
  <si>
    <t>EME</t>
  </si>
  <si>
    <t>Mechanical Engineering Tech</t>
  </si>
  <si>
    <t>TMET</t>
  </si>
  <si>
    <t>Mining Engineering</t>
  </si>
  <si>
    <t>EMG</t>
  </si>
  <si>
    <t>Robotics Engineering</t>
  </si>
  <si>
    <t>ERE</t>
  </si>
  <si>
    <t>Surveying Engineering</t>
  </si>
  <si>
    <t>TSE</t>
  </si>
  <si>
    <t>App Ecol &amp; Environ Sci</t>
  </si>
  <si>
    <t>FES</t>
  </si>
  <si>
    <t>Applied Ecology</t>
  </si>
  <si>
    <t>FAE</t>
  </si>
  <si>
    <t>For Molec Genetics &amp; Biotec</t>
  </si>
  <si>
    <t>FMGB</t>
  </si>
  <si>
    <t>Forest Ecology &amp; Mgmt</t>
  </si>
  <si>
    <t>FFEM</t>
  </si>
  <si>
    <t>Forest Science</t>
  </si>
  <si>
    <t>FFS</t>
  </si>
  <si>
    <t>Forestry</t>
  </si>
  <si>
    <t>FFR</t>
  </si>
  <si>
    <t>FMF</t>
  </si>
  <si>
    <t>Geographic Information Science</t>
  </si>
  <si>
    <t>FGIS</t>
  </si>
  <si>
    <t>Natural Resources Management</t>
  </si>
  <si>
    <t>FNRM</t>
  </si>
  <si>
    <t>Sustainable Bioproducts</t>
  </si>
  <si>
    <t>FSB</t>
  </si>
  <si>
    <t>Wildlife Ecology &amp; Cons</t>
  </si>
  <si>
    <t>FWEC</t>
  </si>
  <si>
    <t>Wildlife Ecology &amp; Mgmt</t>
  </si>
  <si>
    <t>FWEM</t>
  </si>
  <si>
    <t>Construction Management</t>
  </si>
  <si>
    <t>TCMG</t>
  </si>
  <si>
    <t>IME</t>
  </si>
  <si>
    <t>IMX</t>
  </si>
  <si>
    <t>Anthropology</t>
  </si>
  <si>
    <t>SANT</t>
  </si>
  <si>
    <t>App. Cognitive Sci &amp; Human Fac</t>
  </si>
  <si>
    <t>SACS</t>
  </si>
  <si>
    <t>Applied Physics</t>
  </si>
  <si>
    <t>SAP</t>
  </si>
  <si>
    <t>Applied Science Education</t>
  </si>
  <si>
    <t>SASE</t>
  </si>
  <si>
    <t>Applied Statistics</t>
  </si>
  <si>
    <t>SAST</t>
  </si>
  <si>
    <t>Audio Production &amp; Technology</t>
  </si>
  <si>
    <t>SFAT</t>
  </si>
  <si>
    <t>Biochem &amp; Molec Biology-Bio Sc</t>
  </si>
  <si>
    <t>SMBB</t>
  </si>
  <si>
    <t>Biochem &amp; Molec Biology-Chem</t>
  </si>
  <si>
    <t>SMBC</t>
  </si>
  <si>
    <t>Biochemistry/Molecular Biology</t>
  </si>
  <si>
    <t>IBMB</t>
  </si>
  <si>
    <t>Bioinformatics</t>
  </si>
  <si>
    <t>SBI</t>
  </si>
  <si>
    <t>Biological Sciences</t>
  </si>
  <si>
    <t>SBL</t>
  </si>
  <si>
    <t>Cheminformatics</t>
  </si>
  <si>
    <t>SCHI</t>
  </si>
  <si>
    <t>Chemistry</t>
  </si>
  <si>
    <t>SCH</t>
  </si>
  <si>
    <t>Communication, Culture &amp; Media</t>
  </si>
  <si>
    <t>SCCM</t>
  </si>
  <si>
    <t>Ecology &amp; Evolutionary Biology</t>
  </si>
  <si>
    <t>SEEB</t>
  </si>
  <si>
    <t>English</t>
  </si>
  <si>
    <t>SEN</t>
  </si>
  <si>
    <t>Environmental &amp; Energy Policy</t>
  </si>
  <si>
    <t>SEEP</t>
  </si>
  <si>
    <t>Exercise Science</t>
  </si>
  <si>
    <t>SESC</t>
  </si>
  <si>
    <t>General Sciences and Arts</t>
  </si>
  <si>
    <t>SGSA</t>
  </si>
  <si>
    <t>History</t>
  </si>
  <si>
    <t>SSH</t>
  </si>
  <si>
    <t>Human Biology</t>
  </si>
  <si>
    <t>SHB</t>
  </si>
  <si>
    <t>Humanities</t>
  </si>
  <si>
    <t>SAH</t>
  </si>
  <si>
    <t>Indust Heritage &amp; Archaeology</t>
  </si>
  <si>
    <t>SIHA</t>
  </si>
  <si>
    <t>Industrial Archaeology</t>
  </si>
  <si>
    <t>SSM</t>
  </si>
  <si>
    <t>Integrative Physiology</t>
  </si>
  <si>
    <t>SKIP</t>
  </si>
  <si>
    <t>Kinesiology</t>
  </si>
  <si>
    <t>SKIN</t>
  </si>
  <si>
    <t>Mathematical Sciences</t>
  </si>
  <si>
    <t>SMAG</t>
  </si>
  <si>
    <t>Mathematics</t>
  </si>
  <si>
    <t>SMA</t>
  </si>
  <si>
    <t>Mathematics &amp; Computer Science</t>
  </si>
  <si>
    <t>SMCS</t>
  </si>
  <si>
    <t>Medical Laboratory Science</t>
  </si>
  <si>
    <t>SML</t>
  </si>
  <si>
    <t>Pharmaceutical Chemistry</t>
  </si>
  <si>
    <t>SCHP</t>
  </si>
  <si>
    <t>Physics</t>
  </si>
  <si>
    <t>SPH</t>
  </si>
  <si>
    <t>Physics (BA)</t>
  </si>
  <si>
    <t>SPA</t>
  </si>
  <si>
    <t>Psychology</t>
  </si>
  <si>
    <t>SPSY</t>
  </si>
  <si>
    <t>Rhetoric, Theory and Culture</t>
  </si>
  <si>
    <t>SRTC</t>
  </si>
  <si>
    <t>Scientific &amp; Tech Comm (BA)</t>
  </si>
  <si>
    <t>STA</t>
  </si>
  <si>
    <t>Scientific &amp; Tech Comm (BS)</t>
  </si>
  <si>
    <t>STC</t>
  </si>
  <si>
    <t>Social Sciences</t>
  </si>
  <si>
    <t>SSS</t>
  </si>
  <si>
    <t>Sound Design</t>
  </si>
  <si>
    <t>SFSD</t>
  </si>
  <si>
    <t>Sports and Fitness Management</t>
  </si>
  <si>
    <t>SSFM</t>
  </si>
  <si>
    <t>Statistics</t>
  </si>
  <si>
    <t>SST</t>
  </si>
  <si>
    <t>Sustainability Sci and Society</t>
  </si>
  <si>
    <t>SSSU</t>
  </si>
  <si>
    <t>Theatre &amp; Electr. Media Perf.</t>
  </si>
  <si>
    <t>SEMP</t>
  </si>
  <si>
    <t>Theatre &amp; Entertain Tech (BS)</t>
  </si>
  <si>
    <t>SFET</t>
  </si>
  <si>
    <t>STVCOLL_DESC</t>
  </si>
  <si>
    <t>SPBP</t>
  </si>
  <si>
    <t>------------------------------</t>
  </si>
  <si>
    <t>----</t>
  </si>
  <si>
    <t>No College Designated</t>
  </si>
  <si>
    <t>F</t>
  </si>
  <si>
    <t>M</t>
  </si>
  <si>
    <t>T</t>
  </si>
  <si>
    <t>College of Business</t>
  </si>
  <si>
    <t>College of Computing</t>
  </si>
  <si>
    <t>College of Engineering</t>
  </si>
  <si>
    <t>College of For Res &amp; Env Sci</t>
  </si>
  <si>
    <t>Interdisciplinary Programs</t>
  </si>
  <si>
    <t>College of Sciences &amp; Arts</t>
  </si>
  <si>
    <t>NS</t>
  </si>
  <si>
    <t>AIAN</t>
  </si>
  <si>
    <t>AANH</t>
  </si>
  <si>
    <t>AAA</t>
  </si>
  <si>
    <t>HHA</t>
  </si>
  <si>
    <t>WNH</t>
  </si>
  <si>
    <t>INT</t>
  </si>
  <si>
    <t>MR</t>
  </si>
  <si>
    <t>SPBPERS_</t>
  </si>
  <si>
    <t>STVETHN_DESC</t>
  </si>
  <si>
    <t>Not Supplied</t>
  </si>
  <si>
    <t>American Indian/Alaskan Native</t>
  </si>
  <si>
    <t>African American/Non-Hispanic</t>
  </si>
  <si>
    <t>Asian/Asian American</t>
  </si>
  <si>
    <t>Hispanic/Hispanic American</t>
  </si>
  <si>
    <t>White/Non-Hispanic</t>
  </si>
  <si>
    <t>International</t>
  </si>
  <si>
    <t>Multiracial</t>
  </si>
  <si>
    <t>Pacific Islander</t>
  </si>
  <si>
    <t>------------</t>
  </si>
  <si>
    <t>CLASS_LEVEL</t>
  </si>
  <si>
    <t>CLASS_DESC</t>
  </si>
  <si>
    <t>F00</t>
  </si>
  <si>
    <t>F07</t>
  </si>
  <si>
    <t>F08</t>
  </si>
  <si>
    <t>F09</t>
  </si>
  <si>
    <t>---------------</t>
  </si>
  <si>
    <t>1UG</t>
  </si>
  <si>
    <t>Freshmen</t>
  </si>
  <si>
    <t>Sophomores</t>
  </si>
  <si>
    <t>Juniors</t>
  </si>
  <si>
    <t>Seniors</t>
  </si>
  <si>
    <t>Unclassified</t>
  </si>
  <si>
    <t>Post Grads</t>
  </si>
  <si>
    <t>************</t>
  </si>
  <si>
    <t>2GR</t>
  </si>
  <si>
    <t>Masters</t>
  </si>
  <si>
    <t>Doctors</t>
  </si>
  <si>
    <t>Non Degree</t>
  </si>
  <si>
    <t>SZVG</t>
  </si>
  <si>
    <t>R</t>
  </si>
  <si>
    <t>N</t>
  </si>
  <si>
    <t>I</t>
  </si>
  <si>
    <t>Z</t>
  </si>
  <si>
    <t>-----------------------------------</t>
  </si>
  <si>
    <t>English as a Second Language</t>
  </si>
  <si>
    <t>IESL</t>
  </si>
  <si>
    <t>Sustainability</t>
  </si>
  <si>
    <t>IGCS</t>
  </si>
  <si>
    <t>BBA</t>
  </si>
  <si>
    <t>Operations and Systems Mgmnt</t>
  </si>
  <si>
    <t>BOSM</t>
  </si>
  <si>
    <t>Engineering Mechanics</t>
  </si>
  <si>
    <t>EEM</t>
  </si>
  <si>
    <t>Business Analytics</t>
  </si>
  <si>
    <t>CBA</t>
  </si>
  <si>
    <t>Coaching Endorsement</t>
  </si>
  <si>
    <t>CCE</t>
  </si>
  <si>
    <t>Computer Systems Science</t>
  </si>
  <si>
    <t>SCSY</t>
  </si>
  <si>
    <t>Engineering Physics</t>
  </si>
  <si>
    <t>SPE</t>
  </si>
  <si>
    <t>Liberal Arts</t>
  </si>
  <si>
    <t>SHU</t>
  </si>
  <si>
    <t>Media</t>
  </si>
  <si>
    <t>CMD</t>
  </si>
  <si>
    <t>Modern Language-German</t>
  </si>
  <si>
    <t>CGE</t>
  </si>
  <si>
    <t>Post-Secondary STEM Education</t>
  </si>
  <si>
    <t>CPSE</t>
  </si>
  <si>
    <t>Rhetoric &amp; Tech Communication</t>
  </si>
  <si>
    <t>SRC</t>
  </si>
  <si>
    <t>State Teaching Certificate</t>
  </si>
  <si>
    <t>STEC</t>
  </si>
  <si>
    <t>Writing</t>
  </si>
  <si>
    <t>CWR</t>
  </si>
  <si>
    <t>Engineering Technology</t>
  </si>
  <si>
    <t>TAET</t>
  </si>
  <si>
    <t>General Technology</t>
  </si>
  <si>
    <t>TGN</t>
  </si>
  <si>
    <t>Industrial Technology</t>
  </si>
  <si>
    <t>TINT</t>
  </si>
  <si>
    <t>Medical Informatics</t>
  </si>
  <si>
    <t>TMIN</t>
  </si>
  <si>
    <t>F10</t>
  </si>
  <si>
    <t>D</t>
  </si>
  <si>
    <t>Interdisciplinary</t>
  </si>
  <si>
    <t>School of Technology</t>
  </si>
  <si>
    <t>University</t>
  </si>
  <si>
    <t>Applied</t>
  </si>
  <si>
    <t>Accepted</t>
  </si>
  <si>
    <t>Enrolled</t>
  </si>
  <si>
    <t>College</t>
  </si>
  <si>
    <t>For pivot table</t>
  </si>
  <si>
    <t xml:space="preserve">2015 </t>
  </si>
  <si>
    <t xml:space="preserve">2016 </t>
  </si>
  <si>
    <t xml:space="preserve">2017 </t>
  </si>
  <si>
    <t xml:space="preserve">2018 </t>
  </si>
  <si>
    <t xml:space="preserve">2019 </t>
  </si>
  <si>
    <t xml:space="preserve">2020 </t>
  </si>
  <si>
    <t>All Students</t>
  </si>
  <si>
    <t>Applied, Accepted, &amp; Enrolled Freshmen Students</t>
  </si>
  <si>
    <t>For graph</t>
  </si>
  <si>
    <t>Applied, Accepted, &amp; Enrolled Transfer Students</t>
  </si>
  <si>
    <t>Graduate School</t>
  </si>
  <si>
    <t>University Total</t>
  </si>
  <si>
    <t>Applied, Accepted, &amp; Enrolled Graduate Students</t>
  </si>
  <si>
    <t>Click here to return to Table of Contents</t>
  </si>
  <si>
    <t>Pivot table</t>
  </si>
  <si>
    <t>Major</t>
  </si>
  <si>
    <t>Major Code</t>
  </si>
  <si>
    <t>Fresh</t>
  </si>
  <si>
    <t>Soph</t>
  </si>
  <si>
    <t>Jr</t>
  </si>
  <si>
    <t>Sr</t>
  </si>
  <si>
    <t>Post/
Grad</t>
  </si>
  <si>
    <t>Sp/
Uncl</t>
  </si>
  <si>
    <t>Grad 
NDS</t>
  </si>
  <si>
    <t>PhD</t>
  </si>
  <si>
    <t>Total</t>
  </si>
  <si>
    <t xml:space="preserve">Fresh </t>
  </si>
  <si>
    <t xml:space="preserve">Soph </t>
  </si>
  <si>
    <t xml:space="preserve">Jr </t>
  </si>
  <si>
    <t xml:space="preserve">Sr </t>
  </si>
  <si>
    <t xml:space="preserve">Post/
Grad </t>
  </si>
  <si>
    <t xml:space="preserve">Sp/
Uncl </t>
  </si>
  <si>
    <t xml:space="preserve">Grad 
NDS </t>
  </si>
  <si>
    <t xml:space="preserve">MS </t>
  </si>
  <si>
    <t xml:space="preserve">PhD </t>
  </si>
  <si>
    <t xml:space="preserve">Total </t>
  </si>
  <si>
    <t>No College Designated Total</t>
  </si>
  <si>
    <t>College of Business Total</t>
  </si>
  <si>
    <t>College of Computing Total</t>
  </si>
  <si>
    <t>College of Engineering Total</t>
  </si>
  <si>
    <t>College of For Res &amp; Env Sci Total</t>
  </si>
  <si>
    <t>Interdisciplinary Total</t>
  </si>
  <si>
    <t>College of Sciences &amp; Arts Total</t>
  </si>
  <si>
    <t>Enrollment by Major &amp; Class</t>
  </si>
  <si>
    <t>Includes Online Learning</t>
  </si>
  <si>
    <t>Gender</t>
  </si>
  <si>
    <t>Female</t>
  </si>
  <si>
    <t>Male</t>
  </si>
  <si>
    <t>Total check</t>
  </si>
  <si>
    <t>Interdisciplinary Programs Total</t>
  </si>
  <si>
    <t>*Includes Online Learning</t>
  </si>
  <si>
    <t>Percentage</t>
  </si>
  <si>
    <t>Count</t>
  </si>
  <si>
    <t>Icon</t>
  </si>
  <si>
    <t>Female/ Male bar graphs</t>
  </si>
  <si>
    <t xml:space="preserve">Male </t>
  </si>
  <si>
    <t>Enrollment by college</t>
  </si>
  <si>
    <t>Not 
Supplied</t>
  </si>
  <si>
    <t>Amer Ind/
Alaskan Native</t>
  </si>
  <si>
    <t>African American/
Non Hispanic</t>
  </si>
  <si>
    <t>Asian/ Asian 
 American †</t>
  </si>
  <si>
    <t>Hispanic/
Hispanic 
American</t>
  </si>
  <si>
    <t>White/
Non Hispanic</t>
  </si>
  <si>
    <t>Multi Racial</t>
  </si>
  <si>
    <t>University total</t>
  </si>
  <si>
    <t xml:space="preserve">Not 
Supplied </t>
  </si>
  <si>
    <t xml:space="preserve">Amer Ind/
Alaskan Native </t>
  </si>
  <si>
    <t xml:space="preserve">African American/
Non Hispanic </t>
  </si>
  <si>
    <t xml:space="preserve">Asian/ Asian 
 American † </t>
  </si>
  <si>
    <t xml:space="preserve">Hispanic/
Hispanic 
American </t>
  </si>
  <si>
    <t xml:space="preserve">White/
Non Hispanic </t>
  </si>
  <si>
    <t xml:space="preserve">International </t>
  </si>
  <si>
    <t xml:space="preserve">Multi Racial </t>
  </si>
  <si>
    <t>† Includes Pacific Islander</t>
  </si>
  <si>
    <t>Ethnicity</t>
  </si>
  <si>
    <t>Post
Grad</t>
  </si>
  <si>
    <t>Grad
NDS</t>
  </si>
  <si>
    <t xml:space="preserve">Post
Grad </t>
  </si>
  <si>
    <t xml:space="preserve">Grad
NDS </t>
  </si>
  <si>
    <t>Pivot table/ graph</t>
  </si>
  <si>
    <t>Enrollment of First time Freshmen by College &amp; Major</t>
  </si>
  <si>
    <t>Enrollment of New Transfer Students by College, Major, &amp; Class</t>
  </si>
  <si>
    <t>Class Level</t>
  </si>
  <si>
    <t>Class</t>
  </si>
  <si>
    <t>Undergraduate</t>
  </si>
  <si>
    <t>Graduate</t>
  </si>
  <si>
    <t>To check total</t>
  </si>
  <si>
    <t>Grand Total</t>
  </si>
  <si>
    <t xml:space="preserve">2014 </t>
  </si>
  <si>
    <t>Undergraduate Total</t>
  </si>
  <si>
    <t>Graduate Total</t>
  </si>
  <si>
    <t>Enrollment By Class</t>
  </si>
  <si>
    <t>Residency</t>
  </si>
  <si>
    <t>Resident</t>
  </si>
  <si>
    <t>Non Resident</t>
  </si>
  <si>
    <t>Resident Total</t>
  </si>
  <si>
    <t>Non Resident Total</t>
  </si>
  <si>
    <t>International Total</t>
  </si>
  <si>
    <t>Enrollment By Residency &amp; Gender</t>
  </si>
  <si>
    <t>For gender graph</t>
  </si>
  <si>
    <t>For bar graph</t>
  </si>
  <si>
    <t>Row Labels</t>
  </si>
  <si>
    <t>For Pivot Table</t>
  </si>
  <si>
    <t>School of Technology Total</t>
  </si>
  <si>
    <t>Enrollment By College &amp; Major</t>
  </si>
  <si>
    <t>2019</t>
  </si>
  <si>
    <t>2020</t>
  </si>
  <si>
    <t>to check total</t>
  </si>
  <si>
    <t>Enrollment of Undergraduate Students By College &amp; Major</t>
  </si>
  <si>
    <t>for graph</t>
  </si>
  <si>
    <t>Column Labels</t>
  </si>
  <si>
    <t>Values</t>
  </si>
  <si>
    <t>for pivot table</t>
  </si>
  <si>
    <t>Enrollment of Graduate Students By College &amp; Major</t>
  </si>
  <si>
    <t>Domestic Not Supplied</t>
  </si>
  <si>
    <t>American Indian / Alaskan Native</t>
  </si>
  <si>
    <t>African American / Non Hispanic</t>
  </si>
  <si>
    <t>Asian / Asian American**</t>
  </si>
  <si>
    <t>Hispanic / Hispanic American</t>
  </si>
  <si>
    <t>White / Non Hispanic</t>
  </si>
  <si>
    <t>Domestic</t>
  </si>
  <si>
    <t>Domestic Not Supplied Total</t>
  </si>
  <si>
    <t>American Indian / Alaskan Native Total</t>
  </si>
  <si>
    <t>African American / Non Hispanic Total</t>
  </si>
  <si>
    <t>Asian / Asian American** Total</t>
  </si>
  <si>
    <t>Hispanic / Hispanic American Total</t>
  </si>
  <si>
    <t>White / Non Hispanic Total</t>
  </si>
  <si>
    <t>Multi Racial Total</t>
  </si>
  <si>
    <t>Domestic Total</t>
  </si>
  <si>
    <t>** Includes Pacific Islanders</t>
  </si>
  <si>
    <t>Location</t>
  </si>
  <si>
    <t>For gender bar graph</t>
  </si>
  <si>
    <t>Graph</t>
  </si>
  <si>
    <t>Level</t>
  </si>
  <si>
    <t>Tuition Division</t>
  </si>
  <si>
    <t>2014-15</t>
  </si>
  <si>
    <t>2015-16</t>
  </si>
  <si>
    <t>2016-17</t>
  </si>
  <si>
    <t>2017-18</t>
  </si>
  <si>
    <t>2018-19</t>
  </si>
  <si>
    <t>2019-20</t>
  </si>
  <si>
    <t>Lower Division</t>
  </si>
  <si>
    <t>Upper Division</t>
  </si>
  <si>
    <t>Master's*</t>
  </si>
  <si>
    <t>Doctor's*</t>
  </si>
  <si>
    <t>Non-Resident</t>
  </si>
  <si>
    <t>2020-21</t>
  </si>
  <si>
    <t xml:space="preserve">2014-15 </t>
  </si>
  <si>
    <t xml:space="preserve">2015-16 </t>
  </si>
  <si>
    <t xml:space="preserve">2016-17 </t>
  </si>
  <si>
    <t xml:space="preserve">2017-18 </t>
  </si>
  <si>
    <t xml:space="preserve">2018-19 </t>
  </si>
  <si>
    <t xml:space="preserve">2019-20 </t>
  </si>
  <si>
    <t xml:space="preserve">2020-21 </t>
  </si>
  <si>
    <t>* Graduate rates based on state definition</t>
  </si>
  <si>
    <t>Cells in this cell style includes the International Student Surcharge</t>
  </si>
  <si>
    <t>Daniel Heights Apartments</t>
  </si>
  <si>
    <t>Residence Hall Room and Board† ‡</t>
  </si>
  <si>
    <t>Hillside Apartments ‡</t>
  </si>
  <si>
    <t>(Monthly)</t>
  </si>
  <si>
    <t>(Academic Year)</t>
  </si>
  <si>
    <t>Year</t>
  </si>
  <si>
    <t>One-Bedroom</t>
  </si>
  <si>
    <t>Two-Bedroom</t>
  </si>
  <si>
    <t>Three-Bedroom</t>
  </si>
  <si>
    <t>Platinum</t>
  </si>
  <si>
    <t>Gold</t>
  </si>
  <si>
    <t>Silver</t>
  </si>
  <si>
    <t>Single Bedroom in Shared Apartment</t>
  </si>
  <si>
    <t>Single Bedroom Apartment</t>
  </si>
  <si>
    <t>$705*</t>
  </si>
  <si>
    <t>$1,000*</t>
  </si>
  <si>
    <t>$1,260*</t>
  </si>
  <si>
    <t>$720*</t>
  </si>
  <si>
    <t>$1,020*</t>
  </si>
  <si>
    <t>$1,290*</t>
  </si>
  <si>
    <t>Room &amp; Board Rates</t>
  </si>
  <si>
    <t>* Daniel Heights Apartments Post-renovation rate</t>
  </si>
  <si>
    <t>† Double occupancy</t>
  </si>
  <si>
    <t>‡ Includes $30 Residence Hall Student Association Fee</t>
  </si>
  <si>
    <t>Type</t>
  </si>
  <si>
    <t>Rates</t>
  </si>
  <si>
    <t>Non-Commuter</t>
  </si>
  <si>
    <t>Mandatory Fees</t>
  </si>
  <si>
    <t>Lab/Course Fees</t>
  </si>
  <si>
    <t>Books &amp; Supplies</t>
  </si>
  <si>
    <t>Personal &amp; Travel</t>
  </si>
  <si>
    <t>Loan Origination Fee</t>
  </si>
  <si>
    <t>Commuter**</t>
  </si>
  <si>
    <t>Master's</t>
  </si>
  <si>
    <t>Doctor's</t>
  </si>
  <si>
    <t>One Semester</t>
  </si>
  <si>
    <t>Two Semesters</t>
  </si>
  <si>
    <t xml:space="preserve">One Semester </t>
  </si>
  <si>
    <t xml:space="preserve">Two Semesters </t>
  </si>
  <si>
    <t>* Gold Meal Plan with $30 Residence Hall Student Association fee included.</t>
  </si>
  <si>
    <t>** Commuter refers to resident student living at home with family</t>
  </si>
  <si>
    <t>$730*</t>
  </si>
  <si>
    <t>N/A</t>
  </si>
  <si>
    <t>Test</t>
  </si>
  <si>
    <t>Subject</t>
  </si>
  <si>
    <t>ACT</t>
  </si>
  <si>
    <t>Composite</t>
  </si>
  <si>
    <t>Math</t>
  </si>
  <si>
    <t>Reading</t>
  </si>
  <si>
    <t>Science</t>
  </si>
  <si>
    <t>SAT</t>
  </si>
  <si>
    <t>Verbal</t>
  </si>
  <si>
    <t>H.S. Percentile</t>
  </si>
  <si>
    <t>Average</t>
  </si>
  <si>
    <t>Top Ten Percentile</t>
  </si>
  <si>
    <t>SAT*</t>
  </si>
  <si>
    <t>EB Reading &amp; Writing</t>
  </si>
  <si>
    <t>Old SAT</t>
  </si>
  <si>
    <t>New SAT</t>
  </si>
  <si>
    <t>Table below shows old SAT testing structure &amp; scoring</t>
  </si>
  <si>
    <t>Table below shows new SAT testing structure &amp; scoring</t>
  </si>
  <si>
    <t>Standard Test Scores</t>
  </si>
  <si>
    <t>* New SAT testing structure &amp; scoring</t>
  </si>
  <si>
    <t xml:space="preserve">2021 </t>
  </si>
  <si>
    <t>Forensic Accounting</t>
  </si>
  <si>
    <t>CFA</t>
  </si>
  <si>
    <t>Data Science Foundations</t>
  </si>
  <si>
    <t>IDSF</t>
  </si>
  <si>
    <t>Aerodynamics</t>
  </si>
  <si>
    <t>AERC</t>
  </si>
  <si>
    <t>Electrical &amp; Computer Engineer</t>
  </si>
  <si>
    <t>EECE</t>
  </si>
  <si>
    <t>Manufacturing Engineering</t>
  </si>
  <si>
    <t>CME</t>
  </si>
  <si>
    <t>Natrl Hazds &amp; Disaster Rsk Red</t>
  </si>
  <si>
    <t>CNHD</t>
  </si>
  <si>
    <t>Safety &amp; Sec of Auton CP Sys</t>
  </si>
  <si>
    <t>ISSC</t>
  </si>
  <si>
    <t>Struc Eng: Advanced Analysis</t>
  </si>
  <si>
    <t>CSEA</t>
  </si>
  <si>
    <t>Struc Eng: Timber Bldg Design</t>
  </si>
  <si>
    <t>CSET</t>
  </si>
  <si>
    <t>Vehicle Dynamics</t>
  </si>
  <si>
    <t>CVD</t>
  </si>
  <si>
    <t>Water Resources Modeling</t>
  </si>
  <si>
    <t>CWRM</t>
  </si>
  <si>
    <t>Comp Chemistry &amp; Chem Infrmtcs</t>
  </si>
  <si>
    <t>SCCC</t>
  </si>
  <si>
    <t>1</t>
  </si>
  <si>
    <t>7</t>
  </si>
  <si>
    <t>8</t>
  </si>
  <si>
    <t>2021</t>
  </si>
  <si>
    <t>0</t>
  </si>
  <si>
    <t>2</t>
  </si>
  <si>
    <t>3</t>
  </si>
  <si>
    <t>4</t>
  </si>
  <si>
    <t>5</t>
  </si>
  <si>
    <t>6</t>
  </si>
  <si>
    <t xml:space="preserve">        2021</t>
  </si>
  <si>
    <t>2021-22</t>
  </si>
  <si>
    <t>$755*</t>
  </si>
  <si>
    <t xml:space="preserve">   2014</t>
  </si>
  <si>
    <t xml:space="preserve">    2015</t>
  </si>
  <si>
    <t xml:space="preserve">    2016</t>
  </si>
  <si>
    <t xml:space="preserve">2021-22 </t>
  </si>
  <si>
    <t xml:space="preserve">Undergraduate </t>
  </si>
  <si>
    <t xml:space="preserve">Graduate </t>
  </si>
  <si>
    <t>Enrollment by College &amp; Level</t>
  </si>
  <si>
    <t>College &amp; Race/Ethnicity</t>
  </si>
  <si>
    <t>Enrollment by College &amp; Race/Ethnicity</t>
  </si>
  <si>
    <t>Enrollment by Class &amp; Race/Ethnicity</t>
  </si>
  <si>
    <t>Enrollment By Gender &amp; Race/Ethnicity</t>
  </si>
  <si>
    <t>Enrollment of Undergraduate Students By Gender &amp; Race/Ethnicity</t>
  </si>
  <si>
    <t>Enrollment of Graduate Students By Gender &amp; Race/Ethnicity</t>
  </si>
  <si>
    <t>Board Only</t>
  </si>
  <si>
    <t>Total: For bar graphs</t>
  </si>
  <si>
    <t>Race/Ethnicity</t>
  </si>
  <si>
    <t>Gender &amp; Race/Ethnicity</t>
  </si>
  <si>
    <t>Room &amp; Board*</t>
  </si>
  <si>
    <t xml:space="preserve">2022 </t>
  </si>
  <si>
    <t>Security &amp; Privacy in Healthcr</t>
  </si>
  <si>
    <t>CSPH</t>
  </si>
  <si>
    <t>Eng Sustainability &amp; Resilienc</t>
  </si>
  <si>
    <t>CESR</t>
  </si>
  <si>
    <t>EMME</t>
  </si>
  <si>
    <t>Quality Engineering</t>
  </si>
  <si>
    <t>CQE</t>
  </si>
  <si>
    <t>Resilient Water Infrastructure</t>
  </si>
  <si>
    <t>CRWI</t>
  </si>
  <si>
    <t>Struc Eng: Bridge Analysis Des</t>
  </si>
  <si>
    <t>CSEB</t>
  </si>
  <si>
    <t>Struc Eng: Building Design</t>
  </si>
  <si>
    <t>CSED</t>
  </si>
  <si>
    <t>Environ Sci &amp; Sustainability</t>
  </si>
  <si>
    <t>FESS</t>
  </si>
  <si>
    <t>CAS</t>
  </si>
  <si>
    <t>Chemistry (BA)</t>
  </si>
  <si>
    <t>SCA</t>
  </si>
  <si>
    <t>Computational Biology</t>
  </si>
  <si>
    <t>SCB</t>
  </si>
  <si>
    <t>Human Factors</t>
  </si>
  <si>
    <t>SHF</t>
  </si>
  <si>
    <t>Medicinal Chemistry</t>
  </si>
  <si>
    <t>SCMC</t>
  </si>
  <si>
    <t>Excel Sum</t>
  </si>
  <si>
    <t>PuTTY Sum</t>
  </si>
  <si>
    <t>Check</t>
  </si>
  <si>
    <t>2022</t>
  </si>
  <si>
    <t>2022-23</t>
  </si>
  <si>
    <t xml:space="preserve">2022-23 </t>
  </si>
  <si>
    <t>$1,040*</t>
  </si>
  <si>
    <t>$1,070*</t>
  </si>
  <si>
    <t>$1,100*</t>
  </si>
  <si>
    <t>$1,400*</t>
  </si>
  <si>
    <t>$1,360*</t>
  </si>
  <si>
    <t>$1,320*</t>
  </si>
  <si>
    <t>percentage is 90% line divided by the final line</t>
  </si>
  <si>
    <t>(on test score sheet)</t>
  </si>
  <si>
    <t>Engineering Management (MEM)</t>
  </si>
  <si>
    <t>Cybersecurity (BS)</t>
  </si>
  <si>
    <t>Cybersecurity (MS)</t>
  </si>
  <si>
    <t>Engineering (MEG)</t>
  </si>
  <si>
    <t>Forestry (MF)</t>
  </si>
  <si>
    <t>Mechatronics (BS)</t>
  </si>
  <si>
    <t>Mechatronics (MS)</t>
  </si>
  <si>
    <t>iadev =&gt; Fall Test Scores</t>
  </si>
  <si>
    <t>WHERE TO FIND:</t>
  </si>
  <si>
    <t>Business Administration (MBA)</t>
  </si>
  <si>
    <t>Men</t>
  </si>
  <si>
    <t>Women</t>
  </si>
  <si>
    <t>Domestic Women</t>
  </si>
  <si>
    <t>Domestic Men</t>
  </si>
  <si>
    <t>International Women</t>
  </si>
  <si>
    <t>International Men</t>
  </si>
  <si>
    <t>University Women</t>
  </si>
  <si>
    <t>University Men</t>
  </si>
  <si>
    <t xml:space="preserve">2023 </t>
  </si>
  <si>
    <t>2019 to 2023 Summer &amp; Fall Terms</t>
  </si>
  <si>
    <t>Artificial Intel in Healthcare</t>
  </si>
  <si>
    <t>CAIH</t>
  </si>
  <si>
    <t>Advanced Photogrammetry &amp; Mapp</t>
  </si>
  <si>
    <t>CAPM</t>
  </si>
  <si>
    <t>Computational Fluid Dynamics</t>
  </si>
  <si>
    <t>CCFD</t>
  </si>
  <si>
    <t>Control Systems</t>
  </si>
  <si>
    <t>CCS</t>
  </si>
  <si>
    <t>General Forestry</t>
  </si>
  <si>
    <t>FGN</t>
  </si>
  <si>
    <t>SBA</t>
  </si>
  <si>
    <t>Policy &amp; Community Development</t>
  </si>
  <si>
    <t>SPCD</t>
  </si>
  <si>
    <t>Sustainable Communities</t>
  </si>
  <si>
    <t>SSSC</t>
  </si>
  <si>
    <t>Fall 2023</t>
  </si>
  <si>
    <t>Fall 2014-2023</t>
  </si>
  <si>
    <t xml:space="preserve">Women </t>
  </si>
  <si>
    <t xml:space="preserve">Men </t>
  </si>
  <si>
    <t>Public Policy</t>
  </si>
  <si>
    <t>CSPP</t>
  </si>
  <si>
    <t>Business Administration (BA)</t>
  </si>
  <si>
    <t>2023</t>
  </si>
  <si>
    <t>Applied Statistics (MS)</t>
  </si>
  <si>
    <t>Applied Statistics (GR Cert.)</t>
  </si>
  <si>
    <t>Business Analytics (Cert.)</t>
  </si>
  <si>
    <t>Manufacturing Engineering (MS)</t>
  </si>
  <si>
    <t>Manufacturing Engineering (GR Cert.)</t>
  </si>
  <si>
    <t>Manufacturing Engineering (Gr. Cert)</t>
  </si>
  <si>
    <t xml:space="preserve"> 2023 </t>
  </si>
  <si>
    <t>All Students 2023-24</t>
  </si>
  <si>
    <t>Fall 2014 to Fall 2023</t>
  </si>
  <si>
    <t>2019 to 2023 Summer &amp; Fall terms</t>
  </si>
  <si>
    <t>Fiscal Year 2014-15 to Fiscal Year 2023-24</t>
  </si>
  <si>
    <t>Fiscal Year 2023-24</t>
  </si>
  <si>
    <t>Engineering (BS)</t>
  </si>
  <si>
    <t>2023-24</t>
  </si>
  <si>
    <t xml:space="preserve">2023-24 </t>
  </si>
  <si>
    <t>$825*</t>
  </si>
  <si>
    <t>$1,150*</t>
  </si>
  <si>
    <t>$1,460*</t>
  </si>
  <si>
    <t>Tuition ($682.00/credit) (12-18 credits)</t>
  </si>
  <si>
    <t>Tuition ($1,519.00/credit) (12-18 credit)</t>
  </si>
  <si>
    <t>Tuition ($1,458.00/credit) (24 credits)</t>
  </si>
  <si>
    <t>tuition = lower division</t>
  </si>
  <si>
    <t>room &amp; board = upper division</t>
  </si>
  <si>
    <t>Tuition ($1,458.00/credit) (16 credits)</t>
  </si>
  <si>
    <t>Business Analytics (BS)</t>
  </si>
  <si>
    <t>$775*</t>
  </si>
  <si>
    <t>Manufacturing Engineering (GR Cert)</t>
  </si>
  <si>
    <t>Applied Statistics (GR Cert)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</si>
</sst>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quot;$&quot;#,##0.00"/>
  </numFmts>
  <fonts count="21" x14ac:knownFonts="1">
    <font>
      <sz val="11"/>
      <color theme="1"/>
      <name val="Calibri"/>
      <family val="2"/>
      <scheme val="minor"/>
    </font>
    <font>
      <sz val="18"/>
      <color theme="3"/>
      <name val="Calibri Light"/>
      <family val="2"/>
      <scheme val="major"/>
    </font>
    <font>
      <b/>
      <sz val="9"/>
      <color theme="0"/>
      <name val="Helvetica"/>
    </font>
    <font>
      <sz val="18"/>
      <color theme="0"/>
      <name val="Calibri Light"/>
      <family val="2"/>
      <scheme val="major"/>
    </font>
    <font>
      <b/>
      <sz val="9"/>
      <color theme="1"/>
      <name val="Helvetica"/>
    </font>
    <font>
      <b/>
      <sz val="9"/>
      <color theme="0"/>
      <name val="Segoe UI"/>
      <family val="2"/>
    </font>
    <font>
      <u/>
      <sz val="11"/>
      <color theme="10"/>
      <name val="Calibri"/>
      <family val="2"/>
      <scheme val="minor"/>
    </font>
    <font>
      <sz val="10"/>
      <name val="Arial"/>
      <family val="2"/>
    </font>
    <font>
      <b/>
      <sz val="9"/>
      <name val="Helvetica"/>
    </font>
    <font>
      <b/>
      <sz val="11"/>
      <color theme="1"/>
      <name val="Calibri"/>
      <family val="2"/>
      <scheme val="minor"/>
    </font>
    <font>
      <sz val="11"/>
      <color theme="1"/>
      <name val="Calibri"/>
      <family val="2"/>
      <scheme val="minor"/>
    </font>
    <font>
      <sz val="11"/>
      <color theme="0"/>
      <name val="Calibri"/>
      <family val="2"/>
      <scheme val="minor"/>
    </font>
    <font>
      <sz val="11"/>
      <name val="Calibri"/>
      <family val="2"/>
    </font>
    <font>
      <sz val="12"/>
      <color theme="0"/>
      <name val="Calibri Light"/>
      <family val="2"/>
      <scheme val="major"/>
    </font>
    <font>
      <b/>
      <sz val="9"/>
      <name val="Calibri"/>
      <family val="2"/>
      <scheme val="minor"/>
    </font>
    <font>
      <sz val="9"/>
      <name val="Calibri"/>
      <family val="2"/>
      <scheme val="minor"/>
    </font>
    <font>
      <sz val="11"/>
      <color rgb="FFFF0000"/>
      <name val="Calibri"/>
      <family val="2"/>
      <scheme val="minor"/>
    </font>
    <font>
      <sz val="11"/>
      <name val="Calibri"/>
      <family val="2"/>
      <scheme val="minor"/>
    </font>
    <font>
      <sz val="11"/>
      <color rgb="FF9C5700"/>
      <name val="Calibri"/>
      <family val="2"/>
      <scheme val="minor"/>
    </font>
    <font>
      <sz val="11"/>
      <color rgb="FF006100"/>
      <name val="Calibri"/>
      <family val="2"/>
      <scheme val="minor"/>
    </font>
    <font>
      <u/>
      <sz val="11"/>
      <color theme="4" tint="-0.499984740745262"/>
      <name val="Calibri"/>
      <family val="2"/>
      <scheme val="minor"/>
    </font>
  </fonts>
  <fills count="16">
    <fill>
      <patternFill patternType="none"/>
    </fill>
    <fill>
      <patternFill patternType="gray125"/>
    </fill>
    <fill>
      <patternFill patternType="solid">
        <fgColor theme="1" tint="0.2499465926084170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0.24994659260841701"/>
        <bgColor indexed="64"/>
      </patternFill>
    </fill>
    <fill>
      <patternFill patternType="solid">
        <fgColor theme="2"/>
        <bgColor indexed="64"/>
      </patternFill>
    </fill>
    <fill>
      <patternFill patternType="solid">
        <fgColor theme="1"/>
        <bgColor indexed="64"/>
      </patternFill>
    </fill>
    <fill>
      <patternFill patternType="solid">
        <fgColor theme="6"/>
      </patternFill>
    </fill>
    <fill>
      <patternFill patternType="solid">
        <fgColor theme="1" tint="0.249977111117893"/>
        <bgColor indexed="64"/>
      </patternFill>
    </fill>
    <fill>
      <patternFill patternType="solid">
        <fgColor theme="1"/>
        <bgColor theme="1"/>
      </patternFill>
    </fill>
    <fill>
      <patternFill patternType="solid">
        <fgColor theme="0" tint="-0.14999847407452621"/>
        <bgColor indexed="64"/>
      </patternFill>
    </fill>
    <fill>
      <patternFill patternType="solid">
        <fgColor rgb="FFFFEB9C"/>
      </patternFill>
    </fill>
    <fill>
      <patternFill patternType="solid">
        <fgColor rgb="FFC6EFCE"/>
      </patternFill>
    </fill>
    <fill>
      <patternFill patternType="solid">
        <fgColor theme="2" tint="-0.249977111117893"/>
        <bgColor theme="6"/>
      </patternFill>
    </fill>
  </fills>
  <borders count="16">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theme="7" tint="0.39994506668294322"/>
      </right>
      <top/>
      <bottom style="thin">
        <color indexed="64"/>
      </bottom>
      <diagonal/>
    </border>
    <border>
      <left/>
      <right/>
      <top/>
      <bottom style="thin">
        <color indexed="64"/>
      </bottom>
      <diagonal/>
    </border>
    <border>
      <left style="thin">
        <color indexed="64"/>
      </left>
      <right/>
      <top/>
      <bottom/>
      <diagonal/>
    </border>
  </borders>
  <cellStyleXfs count="16">
    <xf numFmtId="0" fontId="0" fillId="0" borderId="0"/>
    <xf numFmtId="0" fontId="1" fillId="0" borderId="0" applyNumberFormat="0" applyFill="0" applyBorder="0" applyAlignment="0" applyProtection="0"/>
    <xf numFmtId="0" fontId="2" fillId="2" borderId="0">
      <alignment horizontal="center" vertical="center"/>
    </xf>
    <xf numFmtId="0" fontId="4" fillId="3" borderId="0">
      <alignment horizontal="left" vertical="center"/>
    </xf>
    <xf numFmtId="3" fontId="2" fillId="4" borderId="0">
      <alignment horizontal="center"/>
    </xf>
    <xf numFmtId="0" fontId="2" fillId="5" borderId="0">
      <alignment horizontal="center"/>
    </xf>
    <xf numFmtId="0" fontId="2" fillId="4" borderId="0">
      <alignment horizontal="center"/>
    </xf>
    <xf numFmtId="0" fontId="5" fillId="4" borderId="0">
      <alignment horizontal="center"/>
    </xf>
    <xf numFmtId="0" fontId="6" fillId="0" borderId="0" applyNumberFormat="0" applyFill="0" applyBorder="0" applyAlignment="0" applyProtection="0"/>
    <xf numFmtId="0" fontId="7" fillId="0" borderId="0"/>
    <xf numFmtId="0" fontId="8" fillId="3" borderId="0"/>
    <xf numFmtId="3" fontId="7" fillId="0" borderId="0" applyFont="0" applyFill="0" applyBorder="0" applyAlignment="0" applyProtection="0"/>
    <xf numFmtId="0" fontId="11" fillId="9" borderId="0" applyNumberFormat="0" applyBorder="0" applyAlignment="0" applyProtection="0"/>
    <xf numFmtId="9" fontId="10" fillId="0" borderId="0" applyFont="0" applyFill="0" applyBorder="0" applyAlignment="0" applyProtection="0"/>
    <xf numFmtId="0" fontId="18" fillId="13" borderId="0" applyNumberFormat="0" applyBorder="0" applyAlignment="0" applyProtection="0"/>
    <xf numFmtId="0" fontId="19" fillId="14" borderId="0" applyNumberFormat="0" applyBorder="0" applyAlignment="0" applyProtection="0"/>
  </cellStyleXfs>
  <cellXfs count="105">
    <xf numFmtId="0" fontId="0" fillId="0" borderId="0" xfId="0"/>
    <xf numFmtId="0" fontId="0" fillId="7" borderId="2" xfId="0" applyFill="1" applyBorder="1"/>
    <xf numFmtId="0" fontId="0" fillId="7" borderId="3" xfId="0" applyFill="1" applyBorder="1"/>
    <xf numFmtId="0" fontId="0" fillId="7" borderId="4" xfId="0" applyFill="1" applyBorder="1"/>
    <xf numFmtId="0" fontId="0" fillId="0" borderId="5" xfId="0" applyBorder="1"/>
    <xf numFmtId="0" fontId="0" fillId="0" borderId="6" xfId="0" applyBorder="1"/>
    <xf numFmtId="0" fontId="0" fillId="0" borderId="7" xfId="0" applyBorder="1"/>
    <xf numFmtId="0" fontId="0" fillId="7" borderId="5" xfId="0" applyFill="1" applyBorder="1"/>
    <xf numFmtId="0" fontId="0" fillId="7" borderId="6" xfId="0" applyFill="1" applyBorder="1"/>
    <xf numFmtId="0" fontId="0" fillId="7" borderId="7" xfId="0" applyFill="1" applyBorder="1"/>
    <xf numFmtId="49" fontId="0" fillId="0" borderId="0" xfId="0" applyNumberFormat="1"/>
    <xf numFmtId="3" fontId="0" fillId="0" borderId="0" xfId="0" applyNumberFormat="1" applyAlignment="1">
      <alignment horizontal="center"/>
    </xf>
    <xf numFmtId="0" fontId="9" fillId="0" borderId="0" xfId="0" applyFont="1" applyAlignment="1">
      <alignment horizontal="left" indent="1"/>
    </xf>
    <xf numFmtId="3" fontId="9" fillId="0" borderId="0" xfId="0" applyNumberFormat="1" applyFont="1" applyAlignment="1">
      <alignment horizontal="center"/>
    </xf>
    <xf numFmtId="0" fontId="0" fillId="0" borderId="0" xfId="0" applyAlignment="1">
      <alignment horizontal="center"/>
    </xf>
    <xf numFmtId="0" fontId="9" fillId="0" borderId="0" xfId="0" applyFont="1" applyAlignment="1">
      <alignment horizontal="center"/>
    </xf>
    <xf numFmtId="9" fontId="0" fillId="0" borderId="0" xfId="0" applyNumberFormat="1"/>
    <xf numFmtId="3" fontId="0" fillId="0" borderId="0" xfId="0" applyNumberFormat="1"/>
    <xf numFmtId="0" fontId="0" fillId="0" borderId="12" xfId="0" applyBorder="1" applyAlignment="1">
      <alignment horizontal="left"/>
    </xf>
    <xf numFmtId="3" fontId="0" fillId="0" borderId="12" xfId="0" applyNumberFormat="1" applyBorder="1" applyAlignment="1">
      <alignment horizontal="center"/>
    </xf>
    <xf numFmtId="0" fontId="12" fillId="0" borderId="0" xfId="9" applyFont="1" applyAlignment="1">
      <alignment horizontal="center" vertical="center"/>
    </xf>
    <xf numFmtId="37" fontId="12" fillId="0" borderId="0" xfId="9" applyNumberFormat="1" applyFont="1" applyAlignment="1">
      <alignment horizontal="center" vertical="center"/>
    </xf>
    <xf numFmtId="0" fontId="0" fillId="0" borderId="0" xfId="0" applyAlignment="1">
      <alignment horizontal="left" indent="2"/>
    </xf>
    <xf numFmtId="164" fontId="0" fillId="0" borderId="0" xfId="0" applyNumberFormat="1" applyAlignment="1">
      <alignment horizontal="center"/>
    </xf>
    <xf numFmtId="37" fontId="12" fillId="7" borderId="0" xfId="9" applyNumberFormat="1" applyFont="1" applyFill="1" applyAlignment="1">
      <alignment horizontal="center" vertical="center"/>
    </xf>
    <xf numFmtId="165" fontId="0" fillId="0" borderId="0" xfId="0" applyNumberFormat="1" applyAlignment="1">
      <alignment horizontal="center"/>
    </xf>
    <xf numFmtId="0" fontId="14" fillId="0" borderId="0" xfId="9" applyFont="1" applyAlignment="1">
      <alignment horizontal="center"/>
    </xf>
    <xf numFmtId="3" fontId="12" fillId="6" borderId="11" xfId="9" applyNumberFormat="1" applyFont="1" applyFill="1" applyBorder="1" applyAlignment="1">
      <alignment horizontal="center"/>
    </xf>
    <xf numFmtId="3" fontId="12" fillId="6" borderId="9" xfId="9" applyNumberFormat="1" applyFont="1" applyFill="1" applyBorder="1" applyAlignment="1">
      <alignment horizontal="center" vertical="center"/>
    </xf>
    <xf numFmtId="164" fontId="12" fillId="0" borderId="9" xfId="9" applyNumberFormat="1" applyFont="1" applyBorder="1" applyAlignment="1">
      <alignment horizontal="center" vertical="center"/>
    </xf>
    <xf numFmtId="0" fontId="14" fillId="0" borderId="0" xfId="10" applyFont="1" applyFill="1" applyAlignment="1">
      <alignment horizontal="center"/>
    </xf>
    <xf numFmtId="3" fontId="15" fillId="0" borderId="0" xfId="9" applyNumberFormat="1" applyFont="1" applyAlignment="1">
      <alignment horizontal="center"/>
    </xf>
    <xf numFmtId="0" fontId="15" fillId="0" borderId="0" xfId="9" applyFont="1"/>
    <xf numFmtId="0" fontId="12" fillId="0" borderId="0" xfId="9" applyFont="1" applyAlignment="1">
      <alignment horizontal="center"/>
    </xf>
    <xf numFmtId="0" fontId="0" fillId="0" borderId="0" xfId="0" applyAlignment="1">
      <alignment horizontal="left" indent="3"/>
    </xf>
    <xf numFmtId="0" fontId="0" fillId="0" borderId="14" xfId="0" applyBorder="1"/>
    <xf numFmtId="0" fontId="0" fillId="0" borderId="14" xfId="0" applyBorder="1" applyAlignment="1">
      <alignment horizontal="center"/>
    </xf>
    <xf numFmtId="0" fontId="12" fillId="0" borderId="0" xfId="0" applyFont="1" applyAlignment="1">
      <alignment vertical="center"/>
    </xf>
    <xf numFmtId="0" fontId="12" fillId="0" borderId="0" xfId="0" applyFont="1" applyAlignment="1">
      <alignment horizontal="center" vertical="center"/>
    </xf>
    <xf numFmtId="9" fontId="12" fillId="0" borderId="14" xfId="13" applyFont="1" applyFill="1" applyBorder="1" applyAlignment="1">
      <alignment horizontal="center" vertical="center"/>
    </xf>
    <xf numFmtId="0" fontId="0" fillId="0" borderId="8" xfId="0" applyBorder="1"/>
    <xf numFmtId="9" fontId="12" fillId="0" borderId="0" xfId="13" applyFont="1" applyFill="1" applyBorder="1" applyAlignment="1">
      <alignment horizontal="center" vertical="center"/>
    </xf>
    <xf numFmtId="0" fontId="0" fillId="0" borderId="8" xfId="0" applyBorder="1" applyAlignment="1">
      <alignment horizontal="center"/>
    </xf>
    <xf numFmtId="9"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0" xfId="0" applyFont="1"/>
    <xf numFmtId="0" fontId="17" fillId="0" borderId="0" xfId="0" applyFont="1" applyAlignment="1">
      <alignment horizontal="left" indent="1"/>
    </xf>
    <xf numFmtId="3" fontId="17" fillId="0" borderId="0" xfId="0" applyNumberFormat="1" applyFont="1" applyAlignment="1">
      <alignment horizontal="center"/>
    </xf>
    <xf numFmtId="0" fontId="17" fillId="0" borderId="0" xfId="0" applyFont="1" applyAlignment="1">
      <alignment horizontal="left"/>
    </xf>
    <xf numFmtId="0" fontId="17" fillId="0" borderId="0" xfId="0" applyFont="1"/>
    <xf numFmtId="0" fontId="3" fillId="0" borderId="0" xfId="1" applyFont="1" applyFill="1" applyAlignment="1"/>
    <xf numFmtId="0" fontId="11" fillId="0" borderId="0" xfId="12" applyFill="1" applyAlignment="1"/>
    <xf numFmtId="3" fontId="11" fillId="8" borderId="0" xfId="0" applyNumberFormat="1" applyFont="1" applyFill="1" applyAlignment="1">
      <alignment horizontal="center"/>
    </xf>
    <xf numFmtId="0" fontId="11" fillId="8" borderId="0" xfId="0" applyFont="1" applyFill="1" applyAlignment="1">
      <alignment horizontal="left"/>
    </xf>
    <xf numFmtId="0" fontId="3" fillId="8" borderId="0" xfId="1" applyFont="1" applyFill="1" applyAlignment="1">
      <alignment horizontal="centerContinuous"/>
    </xf>
    <xf numFmtId="0" fontId="0" fillId="0" borderId="0" xfId="0" applyAlignment="1">
      <alignment horizontal="centerContinuous"/>
    </xf>
    <xf numFmtId="0" fontId="11" fillId="9" borderId="0" xfId="12" applyAlignment="1">
      <alignment horizontal="centerContinuous"/>
    </xf>
    <xf numFmtId="0" fontId="6" fillId="0" borderId="0" xfId="8" applyAlignment="1">
      <alignment horizontal="centerContinuous" wrapText="1"/>
    </xf>
    <xf numFmtId="0" fontId="6" fillId="0" borderId="0" xfId="8" applyAlignment="1">
      <alignment horizontal="centerContinuous"/>
    </xf>
    <xf numFmtId="0" fontId="17" fillId="9" borderId="0" xfId="12" applyFont="1" applyAlignment="1">
      <alignment horizontal="centerContinuous"/>
    </xf>
    <xf numFmtId="164" fontId="17" fillId="9" borderId="0" xfId="0" applyNumberFormat="1" applyFont="1" applyFill="1" applyAlignment="1">
      <alignment horizontal="center"/>
    </xf>
    <xf numFmtId="0" fontId="11" fillId="8" borderId="0" xfId="0" applyFont="1" applyFill="1"/>
    <xf numFmtId="0" fontId="0" fillId="8" borderId="0" xfId="0" applyFill="1" applyAlignment="1">
      <alignment horizontal="center"/>
    </xf>
    <xf numFmtId="0" fontId="0" fillId="8" borderId="0" xfId="0" applyFill="1"/>
    <xf numFmtId="0" fontId="0" fillId="8" borderId="0" xfId="0" applyFill="1" applyAlignment="1">
      <alignment horizontal="left"/>
    </xf>
    <xf numFmtId="3" fontId="0" fillId="8" borderId="0" xfId="0" applyNumberFormat="1" applyFill="1" applyAlignment="1">
      <alignment horizontal="center"/>
    </xf>
    <xf numFmtId="0" fontId="0" fillId="8" borderId="8" xfId="0" applyFill="1" applyBorder="1" applyAlignment="1">
      <alignment horizontal="left"/>
    </xf>
    <xf numFmtId="3" fontId="0" fillId="8" borderId="8" xfId="0" applyNumberFormat="1" applyFill="1" applyBorder="1" applyAlignment="1">
      <alignment horizontal="center"/>
    </xf>
    <xf numFmtId="0" fontId="0" fillId="8" borderId="0" xfId="0" applyFill="1" applyAlignment="1">
      <alignment horizontal="center" wrapText="1"/>
    </xf>
    <xf numFmtId="3" fontId="0" fillId="8" borderId="0" xfId="0" applyNumberFormat="1" applyFill="1" applyAlignment="1">
      <alignment horizontal="center" wrapText="1"/>
    </xf>
    <xf numFmtId="0" fontId="13" fillId="8" borderId="0" xfId="1" applyFont="1" applyFill="1" applyAlignment="1">
      <alignment horizontal="centerContinuous"/>
    </xf>
    <xf numFmtId="0" fontId="17" fillId="13" borderId="13" xfId="14" applyFont="1" applyBorder="1" applyAlignment="1">
      <alignment horizontal="center"/>
    </xf>
    <xf numFmtId="0" fontId="17" fillId="13" borderId="13" xfId="14" applyFont="1" applyBorder="1" applyAlignment="1">
      <alignment horizontal="center" wrapText="1"/>
    </xf>
    <xf numFmtId="0" fontId="0" fillId="10" borderId="0" xfId="0" applyFill="1"/>
    <xf numFmtId="0" fontId="0" fillId="10" borderId="0" xfId="0" applyFill="1" applyAlignment="1">
      <alignment horizontal="center"/>
    </xf>
    <xf numFmtId="49" fontId="17" fillId="0" borderId="0" xfId="0" applyNumberFormat="1" applyFont="1"/>
    <xf numFmtId="0" fontId="9" fillId="0" borderId="0" xfId="0" applyFont="1"/>
    <xf numFmtId="49" fontId="0" fillId="0" borderId="14" xfId="0" applyNumberFormat="1" applyBorder="1"/>
    <xf numFmtId="3" fontId="0" fillId="0" borderId="14" xfId="0" applyNumberFormat="1" applyBorder="1"/>
    <xf numFmtId="49" fontId="0" fillId="0" borderId="8" xfId="0" applyNumberFormat="1" applyBorder="1"/>
    <xf numFmtId="3" fontId="0" fillId="0" borderId="8" xfId="0" applyNumberFormat="1" applyBorder="1"/>
    <xf numFmtId="0" fontId="9" fillId="0" borderId="14" xfId="0" applyFont="1" applyBorder="1" applyAlignment="1">
      <alignment horizontal="right" vertical="center"/>
    </xf>
    <xf numFmtId="0" fontId="9" fillId="0" borderId="14" xfId="0" applyFont="1" applyBorder="1"/>
    <xf numFmtId="0" fontId="0" fillId="8" borderId="0" xfId="0" applyFill="1" applyAlignment="1">
      <alignment horizontal="center" vertical="center"/>
    </xf>
    <xf numFmtId="49" fontId="9" fillId="0" borderId="14" xfId="0" applyNumberFormat="1" applyFont="1" applyBorder="1"/>
    <xf numFmtId="49" fontId="9" fillId="0" borderId="0" xfId="0" applyNumberFormat="1" applyFont="1"/>
    <xf numFmtId="49" fontId="9" fillId="0" borderId="14" xfId="0" applyNumberFormat="1" applyFont="1" applyBorder="1" applyAlignment="1">
      <alignment horizontal="right"/>
    </xf>
    <xf numFmtId="0" fontId="19" fillId="14" borderId="0" xfId="15" applyAlignment="1">
      <alignment horizontal="center"/>
    </xf>
    <xf numFmtId="0" fontId="0" fillId="0" borderId="0" xfId="0" applyAlignment="1">
      <alignment horizontal="right"/>
    </xf>
    <xf numFmtId="49" fontId="0" fillId="0" borderId="10" xfId="0" applyNumberFormat="1" applyBorder="1"/>
    <xf numFmtId="0" fontId="0" fillId="0" borderId="10" xfId="0" applyBorder="1"/>
    <xf numFmtId="3" fontId="0" fillId="7" borderId="0" xfId="0" applyNumberFormat="1" applyFill="1" applyAlignment="1">
      <alignment horizontal="center"/>
    </xf>
    <xf numFmtId="0" fontId="0" fillId="10" borderId="0" xfId="0" applyFill="1" applyAlignment="1">
      <alignment horizontal="left"/>
    </xf>
    <xf numFmtId="0" fontId="17" fillId="0" borderId="7" xfId="0" applyFont="1" applyBorder="1"/>
    <xf numFmtId="49" fontId="16" fillId="0" borderId="0" xfId="0" applyNumberFormat="1" applyFont="1"/>
    <xf numFmtId="3" fontId="0" fillId="0" borderId="0" xfId="0" applyNumberFormat="1" applyAlignment="1">
      <alignment horizontal="right"/>
    </xf>
    <xf numFmtId="0" fontId="20" fillId="12" borderId="1" xfId="8" applyFont="1" applyFill="1" applyBorder="1" applyAlignment="1">
      <alignment horizontal="center"/>
    </xf>
    <xf numFmtId="164" fontId="17" fillId="15" borderId="0" xfId="0" applyNumberFormat="1" applyFont="1" applyFill="1" applyAlignment="1">
      <alignment horizontal="center"/>
    </xf>
    <xf numFmtId="0" fontId="11" fillId="11" borderId="15" xfId="0" applyFont="1" applyFill="1" applyBorder="1" applyAlignment="1">
      <alignment horizontal="centerContinuous"/>
    </xf>
    <xf numFmtId="0" fontId="11" fillId="11" borderId="0" xfId="0" applyFont="1" applyFill="1" applyAlignment="1">
      <alignment horizontal="centerContinuous"/>
    </xf>
    <xf numFmtId="0" fontId="0" fillId="8" borderId="0" xfId="0" applyFill="1" applyAlignment="1">
      <alignment horizontal="centerContinuous"/>
    </xf>
    <xf numFmtId="0" fontId="9" fillId="0" borderId="0" xfId="0" applyFont="1" applyAlignment="1">
      <alignment horizontal="left" indent="3"/>
    </xf>
    <xf numFmtId="164" fontId="9" fillId="0" borderId="0" xfId="0" applyNumberFormat="1" applyFont="1" applyAlignment="1">
      <alignment horizontal="center"/>
    </xf>
  </cellXfs>
  <cellStyles count="16">
    <cellStyle name="Accent3" xfId="12" builtinId="37"/>
    <cellStyle name="Comma0" xfId="11" xr:uid="{3677AA0B-CD71-47AA-A39C-DE30413DAC15}"/>
    <cellStyle name="Dark 1-ALI" xfId="2" xr:uid="{B4E1C85F-EC6E-443B-9689-884C9A09EB44}"/>
    <cellStyle name="Good" xfId="15" builtinId="26"/>
    <cellStyle name="Hyperlink" xfId="8" builtinId="8"/>
    <cellStyle name="Neutral" xfId="14" builtinId="28"/>
    <cellStyle name="Normal" xfId="0" builtinId="0"/>
    <cellStyle name="Normal 2" xfId="9" xr:uid="{8E9CC856-5518-4992-A26C-ED981F4EBB9D}"/>
    <cellStyle name="Percent" xfId="13" builtinId="5"/>
    <cellStyle name="Rich's Style" xfId="7" xr:uid="{F1160AC4-97D7-4A34-B738-FB91E590A1E9}"/>
    <cellStyle name="Sep.1-ALI" xfId="3" xr:uid="{7C376593-F6D7-4BA0-849D-4DC896F6B59F}"/>
    <cellStyle name="Style 1" xfId="6" xr:uid="{D3D2070E-CFAB-4C17-BB83-3D82B79024A8}"/>
    <cellStyle name="Style 1 - ALI" xfId="4" xr:uid="{BD22CCC1-4819-4782-8D17-BE8E3CDC4F29}"/>
    <cellStyle name="Style 1-ALI" xfId="5" xr:uid="{D13CE206-8A4D-44E7-ACA1-042FA9D17A30}"/>
    <cellStyle name="Style 2" xfId="10" xr:uid="{C147690A-1EB7-4C02-9010-2D62266C5BD8}"/>
    <cellStyle name="Title" xfId="1" builtinId="15"/>
  </cellStyles>
  <dxfs count="534">
    <dxf>
      <fill>
        <patternFill patternType="solid">
          <fgColor indexed="64"/>
          <bgColor theme="1"/>
        </patternFill>
      </fill>
      <alignment horizontal="center"/>
    </dxf>
    <dxf>
      <fill>
        <patternFill patternType="solid">
          <bgColor theme="1"/>
        </patternFill>
      </fill>
    </dxf>
    <dxf>
      <alignment horizontal="center"/>
    </dxf>
    <dxf>
      <fill>
        <patternFill patternType="solid">
          <bgColor theme="1"/>
        </patternFill>
      </fill>
    </dxf>
    <dxf>
      <fill>
        <patternFill patternType="solid">
          <bgColor theme="1"/>
        </patternFill>
      </fill>
    </dxf>
    <dxf>
      <numFmt numFmtId="3" formatCode="#,##0"/>
    </dxf>
    <dxf>
      <font>
        <color theme="0"/>
      </font>
    </dxf>
    <dxf>
      <border>
        <top style="thin">
          <color indexed="64"/>
        </top>
        <bottom style="double">
          <color indexed="64"/>
        </bottom>
      </border>
    </dxf>
    <dxf>
      <border>
        <top style="thin">
          <color indexed="64"/>
        </top>
        <bottom style="double">
          <color indexed="64"/>
        </bottom>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fill>
        <patternFill patternType="solid">
          <fgColor indexed="64"/>
          <bgColor theme="1"/>
        </patternFill>
      </fill>
      <alignment horizontal="center"/>
    </dxf>
    <dxf>
      <fill>
        <patternFill patternType="solid">
          <bgColor theme="1"/>
        </patternFill>
      </fill>
    </dxf>
    <dxf>
      <alignment horizontal="center"/>
    </dxf>
    <dxf>
      <fill>
        <patternFill patternType="solid">
          <bgColor theme="1"/>
        </patternFill>
      </fill>
    </dxf>
    <dxf>
      <fill>
        <patternFill patternType="solid">
          <bgColor theme="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border>
        <top style="thin">
          <color indexed="64"/>
        </top>
        <bottom style="double">
          <color indexed="64"/>
        </bottom>
      </border>
    </dxf>
    <dxf>
      <border>
        <top style="thin">
          <color indexed="64"/>
        </top>
        <bottom style="double">
          <color indexed="64"/>
        </bottom>
      </border>
    </dxf>
    <dxf>
      <font>
        <color theme="0"/>
      </font>
    </dxf>
    <dxf>
      <font>
        <color auto="1"/>
      </font>
    </dxf>
    <dxf>
      <fill>
        <patternFill patternType="solid">
          <bgColor rgb="FFFF0000"/>
        </patternFill>
      </fill>
    </dxf>
    <dxf>
      <font>
        <color theme="0"/>
      </font>
    </dxf>
    <dxf>
      <fill>
        <patternFill>
          <bgColor auto="1"/>
        </patternFill>
      </fill>
    </dxf>
    <dxf>
      <numFmt numFmtId="3" formatCode="#,##0"/>
    </dxf>
    <dxf>
      <alignment horizontal="center"/>
    </dxf>
    <dxf>
      <alignment horizontal="center"/>
    </dxf>
    <dxf>
      <numFmt numFmtId="3" formatCode="#,##0"/>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ont>
        <color theme="0"/>
      </font>
    </dxf>
    <dxf>
      <alignment horizontal="center"/>
    </dxf>
    <dxf>
      <border>
        <top style="thin">
          <color indexed="64"/>
        </top>
        <bottom style="double">
          <color indexed="64"/>
        </bottom>
      </border>
    </dxf>
    <dxf>
      <border>
        <top style="thin">
          <color indexed="64"/>
        </top>
        <bottom style="double">
          <color indexed="64"/>
        </bottom>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fill>
        <patternFill patternType="solid">
          <fgColor indexed="64"/>
          <bgColor theme="1"/>
        </patternFill>
      </fill>
      <alignment horizontal="center"/>
    </dxf>
    <dxf>
      <font>
        <color rgb="FFFF0000"/>
      </font>
    </dxf>
    <dxf>
      <font>
        <color rgb="FFFF0000"/>
      </font>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ont>
        <color theme="1"/>
      </font>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ont>
        <color auto="1"/>
      </font>
    </dxf>
    <dxf>
      <font>
        <color auto="1"/>
      </font>
    </dxf>
    <dxf>
      <font>
        <color auto="1"/>
      </font>
    </dxf>
    <dxf>
      <font>
        <color auto="1"/>
      </font>
    </dxf>
    <dxf>
      <font>
        <color auto="1"/>
      </font>
    </dxf>
    <dxf>
      <numFmt numFmtId="3" formatCode="#,##0"/>
    </dxf>
    <dxf>
      <alignment horizontal="center"/>
    </dxf>
    <dxf>
      <alignment horizontal="cent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fill>
        <patternFill patternType="solid">
          <fgColor indexed="64"/>
          <bgColor theme="1"/>
        </patternFill>
      </fill>
      <alignment horizontal="center"/>
    </dxf>
    <dxf>
      <fill>
        <patternFill patternType="solid">
          <bgColor theme="1"/>
        </patternFill>
      </fill>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alignment horizontal="center"/>
    </dxf>
    <dxf>
      <numFmt numFmtId="3" formatCode="#,##0"/>
    </dxf>
    <dxf>
      <alignment horizontal="center"/>
    </dxf>
    <dxf>
      <alignment horizontal="center"/>
    </dxf>
    <dxf>
      <fill>
        <patternFill patternType="solid">
          <fgColor indexed="64"/>
          <bgColor theme="1"/>
        </patternFill>
      </fill>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alignment horizontal="center"/>
    </dxf>
    <dxf>
      <border>
        <top style="thin">
          <color indexed="64"/>
        </top>
        <bottom style="double">
          <color indexed="64"/>
        </bottom>
      </border>
    </dxf>
    <dxf>
      <border>
        <top style="thin">
          <color indexed="64"/>
        </top>
        <bottom style="double">
          <color indexed="64"/>
        </bottom>
      </border>
    </dxf>
    <dxf>
      <numFmt numFmtId="3" formatCode="#,##0"/>
    </dxf>
    <dxf>
      <alignment horizontal="center"/>
    </dxf>
    <dxf>
      <alignment horizontal="center"/>
    </dxf>
    <dxf>
      <numFmt numFmtId="3" formatCode="#,##0"/>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numFmt numFmtId="3" formatCode="#,##0"/>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ont>
        <color theme="0"/>
      </font>
    </dxf>
    <dxf>
      <border>
        <top style="thin">
          <color indexed="64"/>
        </top>
      </border>
    </dxf>
    <dxf>
      <border>
        <top style="thin">
          <color indexed="64"/>
        </top>
      </border>
    </dxf>
    <dxf>
      <numFmt numFmtId="3" formatCode="#,##0"/>
    </dxf>
    <dxf>
      <alignment horizontal="center"/>
    </dxf>
    <dxf>
      <alignment horizontal="center"/>
    </dxf>
    <dxf>
      <alignment wrapText="1"/>
    </dxf>
    <dxf>
      <alignment wrapText="1"/>
    </dxf>
    <dxf>
      <alignment wrapText="1"/>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border>
        <top style="thin">
          <color indexed="64"/>
        </top>
      </border>
    </dxf>
    <dxf>
      <border>
        <top style="thin">
          <color indexed="64"/>
        </top>
      </border>
    </dxf>
    <dxf>
      <numFmt numFmtId="3" formatCode="#,##0"/>
    </dxf>
    <dxf>
      <alignment horizontal="center"/>
    </dxf>
    <dxf>
      <alignment horizontal="center"/>
    </dxf>
    <dxf>
      <alignment wrapText="1"/>
    </dxf>
    <dxf>
      <alignment wrapText="1"/>
    </dxf>
    <dxf>
      <alignment wrapText="1"/>
    </dxf>
    <dxf>
      <alignment wrapText="1"/>
    </dxf>
    <dxf>
      <alignment wrapText="1"/>
    </dxf>
    <dxf>
      <alignment wrapText="1"/>
    </dxf>
    <dxf>
      <fill>
        <patternFill patternType="solid">
          <bgColor theme="1"/>
        </patternFill>
      </fill>
    </dxf>
    <dxf>
      <fill>
        <patternFill patternType="solid">
          <bgColor theme="1"/>
        </patternFill>
      </fill>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fill>
        <patternFill patternType="solid">
          <bgColor theme="1"/>
        </patternFill>
      </fill>
    </dxf>
    <dxf>
      <font>
        <color theme="0"/>
      </font>
      <fill>
        <patternFill patternType="solid">
          <bgColor theme="1"/>
        </patternFill>
      </fill>
    </dxf>
    <dxf>
      <alignment horizontal="center"/>
    </dxf>
    <dxf>
      <numFmt numFmtId="3" formatCode="#,##0"/>
    </dxf>
    <dxf>
      <alignment horizontal="center"/>
    </dxf>
    <dxf>
      <font>
        <color theme="1"/>
      </font>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ont>
        <color theme="1"/>
      </font>
    </dxf>
    <dxf>
      <font>
        <color theme="1"/>
      </font>
    </dxf>
    <dxf>
      <font>
        <color theme="1"/>
      </font>
    </dxf>
    <dxf>
      <font>
        <color theme="1"/>
      </font>
    </dxf>
    <dxf>
      <font>
        <color theme="1"/>
      </font>
    </dxf>
    <dxf>
      <font>
        <color theme="1"/>
      </font>
    </dxf>
    <dxf>
      <numFmt numFmtId="3" formatCode="#,##0"/>
    </dxf>
    <dxf>
      <numFmt numFmtId="3" formatCode="#,##0"/>
    </dxf>
    <dxf>
      <alignment horizontal="center"/>
    </dxf>
    <dxf>
      <alignment horizontal="center"/>
    </dxf>
    <dxf>
      <alignment wrapText="1"/>
    </dxf>
    <dxf>
      <alignment wrapText="1"/>
    </dxf>
    <dxf>
      <alignment wrapText="1"/>
    </dxf>
    <dxf>
      <font>
        <b/>
      </font>
    </dxf>
    <dxf>
      <fill>
        <patternFill patternType="solid">
          <bgColor theme="1"/>
        </patternFill>
      </fill>
    </dxf>
    <dxf>
      <fill>
        <patternFill patternType="solid">
          <bgColor theme="1"/>
        </patternFill>
      </fill>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numFmt numFmtId="164" formatCode="&quot;$&quot;#,##0"/>
    </dxf>
    <dxf>
      <alignment horizontal="center"/>
    </dxf>
    <dxf>
      <fill>
        <patternFill patternType="solid">
          <fgColor indexed="64"/>
          <bgColor theme="1"/>
        </patternFill>
      </fill>
      <alignment horizontal="center"/>
    </dxf>
    <dxf>
      <numFmt numFmtId="164" formatCode="&quot;$&quot;#,##0"/>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quot;$&quot;#,##0"/>
    </dxf>
    <dxf>
      <numFmt numFmtId="164" formatCode="&quot;$&quot;#,##0"/>
    </dxf>
    <dxf>
      <numFmt numFmtId="164" formatCode="&quot;$&quot;#,##0"/>
    </dxf>
    <dxf>
      <numFmt numFmtId="164" formatCode="&quot;$&quot;#,##0"/>
    </dxf>
    <dxf>
      <numFmt numFmtId="165" formatCode="&quot;$&quot;#,##0.00"/>
    </dxf>
    <dxf>
      <numFmt numFmtId="165" formatCode="&quot;$&quot;#,##0.00"/>
    </dxf>
    <dxf>
      <numFmt numFmtId="164" formatCode="&quot;$&quot;#,##0"/>
    </dxf>
    <dxf>
      <numFmt numFmtId="164" formatCode="&quot;$&quot;#,##0"/>
    </dxf>
    <dxf>
      <fill>
        <patternFill patternType="solid">
          <fgColor indexed="64"/>
          <bgColor theme="1"/>
        </patternFill>
      </fill>
      <alignment horizontal="center"/>
    </dxf>
    <dxf>
      <fill>
        <patternFill>
          <fgColor theme="6"/>
        </patternFill>
      </fill>
    </dxf>
    <dxf>
      <numFmt numFmtId="164" formatCode="&quot;$&quot;#,##0"/>
    </dxf>
    <dxf>
      <fill>
        <patternFill patternType="solid">
          <fgColor indexed="64"/>
          <bgColor theme="1"/>
        </patternFill>
      </fill>
      <alignment horizontal="center"/>
    </dxf>
    <dxf>
      <fill>
        <patternFill patternType="solid">
          <bgColor theme="1"/>
        </patternFill>
      </fill>
    </dxf>
    <dxf>
      <fill>
        <patternFill patternType="solid">
          <bgColor theme="1"/>
        </patternFill>
      </fill>
    </dxf>
    <dxf>
      <font>
        <color auto="1"/>
      </font>
    </dxf>
    <dxf>
      <alignment horizontal="center"/>
    </dxf>
    <dxf>
      <numFmt numFmtId="164" formatCode="&quot;$&quot;#,##0"/>
    </dxf>
    <dxf>
      <numFmt numFmtId="164" formatCode="&quot;$&quot;#,##0"/>
    </dxf>
    <dxf>
      <numFmt numFmtId="164" formatCode="&quot;$&quot;#,##0"/>
    </dxf>
    <dxf>
      <font>
        <color theme="0"/>
      </font>
    </dxf>
    <dxf>
      <fill>
        <patternFill>
          <bgColor theme="2" tint="-0.249977111117893"/>
        </patternFill>
      </fill>
    </dxf>
    <dxf>
      <fill>
        <patternFill patternType="solid">
          <bgColor theme="2"/>
        </patternFill>
      </fill>
    </dxf>
    <dxf>
      <font>
        <b val="0"/>
        <i val="0"/>
        <strike val="0"/>
        <condense val="0"/>
        <extend val="0"/>
        <outline val="0"/>
        <shadow val="0"/>
        <u val="none"/>
        <vertAlign val="baseline"/>
        <sz val="11"/>
        <color theme="0"/>
        <name val="Calibri"/>
        <family val="2"/>
        <scheme val="minor"/>
      </font>
      <fill>
        <patternFill patternType="solid">
          <fgColor indexed="65"/>
          <bgColor theme="6"/>
        </patternFill>
      </fill>
    </dxf>
    <dxf>
      <numFmt numFmtId="164" formatCode="&quot;$&quot;#,##0"/>
    </dxf>
    <dxf>
      <numFmt numFmtId="164" formatCode="&quot;$&quot;#,##0"/>
    </dxf>
    <dxf>
      <numFmt numFmtId="164" formatCode="&quot;$&quot;#,##0"/>
    </dxf>
    <dxf>
      <numFmt numFmtId="164" formatCode="&quot;$&quot;#,##0"/>
    </dxf>
    <dxf>
      <alignment horizontal="center"/>
    </dxf>
    <dxf>
      <alignment horizontal="center"/>
    </dxf>
    <dxf>
      <numFmt numFmtId="164" formatCode="&quot;$&quot;#,##0"/>
    </dxf>
    <dxf>
      <fill>
        <patternFill>
          <fgColor theme="6"/>
        </patternFill>
      </fill>
    </dxf>
    <dxf>
      <fill>
        <patternFill patternType="solid">
          <fgColor indexed="64"/>
          <bgColor theme="1"/>
        </patternFill>
      </fill>
      <alignment horizontal="center"/>
    </dxf>
    <dxf>
      <fill>
        <patternFill patternType="solid">
          <bgColor theme="1"/>
        </patternFill>
      </fill>
    </dxf>
    <dxf>
      <fill>
        <patternFill patternType="solid">
          <bgColor theme="1"/>
        </patternFill>
      </fill>
    </dxf>
    <dxf>
      <font>
        <color auto="1"/>
      </font>
    </dxf>
    <dxf>
      <alignment horizontal="center"/>
    </dxf>
    <dxf>
      <numFmt numFmtId="164" formatCode="&quot;$&quot;#,##0"/>
    </dxf>
    <dxf>
      <numFmt numFmtId="164" formatCode="&quot;$&quot;#,##0"/>
    </dxf>
    <dxf>
      <fill>
        <patternFill patternType="solid">
          <bgColor theme="2" tint="-0.249977111117893"/>
        </patternFill>
      </fill>
    </dxf>
    <dxf>
      <font>
        <color theme="0"/>
      </font>
    </dxf>
    <dxf>
      <font>
        <b val="0"/>
        <i val="0"/>
        <strike val="0"/>
        <condense val="0"/>
        <extend val="0"/>
        <outline val="0"/>
        <shadow val="0"/>
        <u val="none"/>
        <vertAlign val="baseline"/>
        <sz val="11"/>
        <color theme="0"/>
        <name val="Calibri"/>
        <family val="2"/>
        <scheme val="minor"/>
      </font>
      <fill>
        <patternFill patternType="solid">
          <fgColor indexed="65"/>
          <bgColor theme="6"/>
        </patternFill>
      </fill>
    </dxf>
    <dxf>
      <numFmt numFmtId="164" formatCode="&quot;$&quot;#,##0"/>
    </dxf>
    <dxf>
      <numFmt numFmtId="164" formatCode="&quot;$&quot;#,##0"/>
    </dxf>
    <dxf>
      <numFmt numFmtId="164" formatCode="&quot;$&quot;#,##0"/>
    </dxf>
    <dxf>
      <numFmt numFmtId="164" formatCode="&quot;$&quo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fgColor indexed="64"/>
          <bgColor theme="1"/>
        </patternFill>
      </fill>
      <alignment horizontal="center"/>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fgColor indexed="64"/>
          <bgColor theme="1"/>
        </patternFill>
      </fill>
      <alignment horizontal="center" vertical="center"/>
    </dxf>
    <dxf>
      <alignment horizontal="center"/>
    </dxf>
    <dxf>
      <alignment vertical="center"/>
    </dxf>
    <dxf>
      <fill>
        <patternFill patternType="solid">
          <bgColor theme="1"/>
        </patternFill>
      </fill>
    </dxf>
    <dxf>
      <font>
        <color auto="1"/>
      </font>
    </dxf>
    <dxf>
      <font>
        <color auto="1"/>
      </font>
    </dxf>
    <dxf>
      <fill>
        <patternFill patternType="solid">
          <bgColor theme="1"/>
        </patternFill>
      </fill>
    </dxf>
    <dxf>
      <fill>
        <patternFill patternType="solid">
          <bgColor theme="1"/>
        </patternFill>
      </fill>
    </dxf>
    <dxf>
      <alignment horizontal="center"/>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1"/>
        </patternFill>
      </fill>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fgColor indexed="64"/>
          <bgColor theme="1"/>
        </patternFill>
      </fill>
      <alignment horizontal="center"/>
    </dxf>
    <dxf>
      <fill>
        <patternFill patternType="solid">
          <bgColor theme="1"/>
        </patternFill>
      </fill>
    </dxf>
    <dxf>
      <alignment horizontal="center"/>
    </dxf>
    <dxf>
      <fill>
        <patternFill patternType="solid">
          <bgColor theme="1"/>
        </patternFill>
      </fill>
    </dxf>
    <dxf>
      <fill>
        <patternFill patternType="solid">
          <bgColor theme="1"/>
        </patternFill>
      </fill>
    </dxf>
    <dxf>
      <alignment horizontal="center"/>
    </dxf>
    <dxf>
      <font>
        <b/>
      </font>
    </dxf>
    <dxf>
      <font>
        <b/>
      </font>
    </dxf>
    <dxf>
      <numFmt numFmtId="3" formatCode="#,##0"/>
    </dxf>
    <dxf>
      <alignment horizontal="center"/>
    </dxf>
    <dxf>
      <alignment horizontal="center"/>
    </dxf>
    <dxf>
      <alignment relativeIndent="-1"/>
    </dxf>
    <dxf>
      <alignment horizontal="left" relativeIndent="1"/>
    </dxf>
    <dxf>
      <alignment horizontal="center"/>
    </dxf>
    <dxf>
      <fill>
        <patternFill patternType="solid">
          <bgColor theme="1" tint="0.249977111117893"/>
        </patternFill>
      </fill>
    </dxf>
    <dxf>
      <fill>
        <patternFill patternType="solid">
          <bgColor theme="1" tint="0.249977111117893"/>
        </patternFill>
      </fill>
    </dxf>
    <dxf>
      <alignment horizontal="center"/>
    </dxf>
    <dxf>
      <numFmt numFmtId="13" formatCode="0%"/>
    </dxf>
    <dxf>
      <numFmt numFmtId="13" formatCode="0%"/>
    </dxf>
    <dxf>
      <numFmt numFmtId="13" formatCode="0%"/>
    </dxf>
    <dxf>
      <fill>
        <patternFill>
          <fgColor theme="1" tint="0.249977111117893"/>
        </patternFill>
      </fill>
      <alignment horizontal="center"/>
    </dxf>
    <dxf>
      <fill>
        <patternFill patternType="solid">
          <bgColor theme="1"/>
        </patternFill>
      </fill>
    </dxf>
    <dxf>
      <alignment horizontal="center"/>
    </dxf>
    <dxf>
      <fill>
        <patternFill patternType="solid">
          <fgColor indexed="64"/>
          <bgColor theme="1" tint="0.249977111117893"/>
        </patternFill>
      </fill>
    </dxf>
    <dxf>
      <fill>
        <patternFill patternType="solid">
          <bgColor theme="1" tint="0.249977111117893"/>
        </patternFill>
      </fill>
    </dxf>
    <dxf>
      <alignment horizontal="center"/>
    </dxf>
    <dxf>
      <numFmt numFmtId="13" formatCode="0%"/>
    </dxf>
    <dxf>
      <numFmt numFmtId="13" formatCode="0%"/>
    </dxf>
    <dxf>
      <numFmt numFmtId="13" formatCode="0%"/>
    </dxf>
  </dxfs>
  <tableStyles count="1" defaultTableStyle="TableStyleMedium2" defaultPivotStyle="PivotStyleLight16">
    <tableStyle name="Factbook locations" pivot="0" count="0" xr9:uid="{5C30123D-E513-44AE-902C-DE39C7AA323C}"/>
  </tableStyles>
  <colors>
    <mruColors>
      <color rgb="FFFFCC66"/>
      <color rgb="FFFF7979"/>
      <color rgb="FFFF5050"/>
      <color rgb="FFF6D38C"/>
      <color rgb="FFFFC50D"/>
      <color rgb="FFFABE00"/>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microsoft.com/office/2007/relationships/slicerCache" Target="slicerCaches/slicerCache40.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pivotCacheDefinition" Target="pivotCache/pivotCacheDefinition15.xml"/><Relationship Id="rId68" Type="http://schemas.openxmlformats.org/officeDocument/2006/relationships/pivotCacheDefinition" Target="pivotCache/pivotCacheDefinition20.xml"/><Relationship Id="rId84" Type="http://schemas.microsoft.com/office/2007/relationships/slicerCache" Target="slicerCaches/slicerCache7.xml"/><Relationship Id="rId89" Type="http://schemas.microsoft.com/office/2007/relationships/slicerCache" Target="slicerCaches/slicerCache12.xml"/><Relationship Id="rId112" Type="http://schemas.microsoft.com/office/2007/relationships/slicerCache" Target="slicerCaches/slicerCache35.xml"/><Relationship Id="rId16" Type="http://schemas.openxmlformats.org/officeDocument/2006/relationships/worksheet" Target="worksheets/sheet16.xml"/><Relationship Id="rId107" Type="http://schemas.microsoft.com/office/2007/relationships/slicerCache" Target="slicerCaches/slicerCache30.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pivotCacheDefinition" Target="pivotCache/pivotCacheDefinition5.xml"/><Relationship Id="rId58" Type="http://schemas.openxmlformats.org/officeDocument/2006/relationships/pivotCacheDefinition" Target="pivotCache/pivotCacheDefinition10.xml"/><Relationship Id="rId74" Type="http://schemas.openxmlformats.org/officeDocument/2006/relationships/pivotCacheDefinition" Target="pivotCache/pivotCacheDefinition26.xml"/><Relationship Id="rId79" Type="http://schemas.microsoft.com/office/2007/relationships/slicerCache" Target="slicerCaches/slicerCache2.xml"/><Relationship Id="rId102" Type="http://schemas.microsoft.com/office/2007/relationships/slicerCache" Target="slicerCaches/slicerCache25.xml"/><Relationship Id="rId123" Type="http://schemas.openxmlformats.org/officeDocument/2006/relationships/sharedStrings" Target="sharedStrings.xml"/><Relationship Id="rId5" Type="http://schemas.openxmlformats.org/officeDocument/2006/relationships/worksheet" Target="worksheets/sheet5.xml"/><Relationship Id="rId90" Type="http://schemas.microsoft.com/office/2007/relationships/slicerCache" Target="slicerCaches/slicerCache13.xml"/><Relationship Id="rId95" Type="http://schemas.microsoft.com/office/2007/relationships/slicerCache" Target="slicerCaches/slicerCache18.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pivotCacheDefinition" Target="pivotCache/pivotCacheDefinition16.xml"/><Relationship Id="rId69" Type="http://schemas.openxmlformats.org/officeDocument/2006/relationships/pivotCacheDefinition" Target="pivotCache/pivotCacheDefinition21.xml"/><Relationship Id="rId113" Type="http://schemas.microsoft.com/office/2007/relationships/slicerCache" Target="slicerCaches/slicerCache36.xml"/><Relationship Id="rId118" Type="http://schemas.microsoft.com/office/2007/relationships/slicerCache" Target="slicerCaches/slicerCache41.xml"/><Relationship Id="rId80" Type="http://schemas.microsoft.com/office/2007/relationships/slicerCache" Target="slicerCaches/slicerCache3.xml"/><Relationship Id="rId85" Type="http://schemas.microsoft.com/office/2007/relationships/slicerCache" Target="slicerCaches/slicerCache8.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pivotCacheDefinition" Target="pivotCache/pivotCacheDefinition11.xml"/><Relationship Id="rId103" Type="http://schemas.microsoft.com/office/2007/relationships/slicerCache" Target="slicerCaches/slicerCache26.xml"/><Relationship Id="rId108" Type="http://schemas.microsoft.com/office/2007/relationships/slicerCache" Target="slicerCaches/slicerCache31.xml"/><Relationship Id="rId124" Type="http://schemas.openxmlformats.org/officeDocument/2006/relationships/calcChain" Target="calcChain.xml"/><Relationship Id="rId54" Type="http://schemas.openxmlformats.org/officeDocument/2006/relationships/pivotCacheDefinition" Target="pivotCache/pivotCacheDefinition6.xml"/><Relationship Id="rId70" Type="http://schemas.openxmlformats.org/officeDocument/2006/relationships/pivotCacheDefinition" Target="pivotCache/pivotCacheDefinition22.xml"/><Relationship Id="rId75" Type="http://schemas.openxmlformats.org/officeDocument/2006/relationships/pivotCacheDefinition" Target="pivotCache/pivotCacheDefinition27.xml"/><Relationship Id="rId91" Type="http://schemas.microsoft.com/office/2007/relationships/slicerCache" Target="slicerCaches/slicerCache14.xml"/><Relationship Id="rId96" Type="http://schemas.microsoft.com/office/2007/relationships/slicerCache" Target="slicerCaches/slicerCache19.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pivotCacheDefinition" Target="pivotCache/pivotCacheDefinition1.xml"/><Relationship Id="rId114" Type="http://schemas.microsoft.com/office/2007/relationships/slicerCache" Target="slicerCaches/slicerCache37.xml"/><Relationship Id="rId119" Type="http://schemas.microsoft.com/office/2007/relationships/slicerCache" Target="slicerCaches/slicerCache42.xml"/><Relationship Id="rId44" Type="http://schemas.openxmlformats.org/officeDocument/2006/relationships/worksheet" Target="worksheets/sheet44.xml"/><Relationship Id="rId60" Type="http://schemas.openxmlformats.org/officeDocument/2006/relationships/pivotCacheDefinition" Target="pivotCache/pivotCacheDefinition12.xml"/><Relationship Id="rId65" Type="http://schemas.openxmlformats.org/officeDocument/2006/relationships/pivotCacheDefinition" Target="pivotCache/pivotCacheDefinition17.xml"/><Relationship Id="rId81" Type="http://schemas.microsoft.com/office/2007/relationships/slicerCache" Target="slicerCaches/slicerCache4.xml"/><Relationship Id="rId86" Type="http://schemas.microsoft.com/office/2007/relationships/slicerCache" Target="slicerCaches/slicerCache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microsoft.com/office/2007/relationships/slicerCache" Target="slicerCaches/slicerCache32.xml"/><Relationship Id="rId34" Type="http://schemas.openxmlformats.org/officeDocument/2006/relationships/worksheet" Target="worksheets/sheet34.xml"/><Relationship Id="rId50" Type="http://schemas.openxmlformats.org/officeDocument/2006/relationships/pivotCacheDefinition" Target="pivotCache/pivotCacheDefinition2.xml"/><Relationship Id="rId55" Type="http://schemas.openxmlformats.org/officeDocument/2006/relationships/pivotCacheDefinition" Target="pivotCache/pivotCacheDefinition7.xml"/><Relationship Id="rId76" Type="http://schemas.openxmlformats.org/officeDocument/2006/relationships/pivotCacheDefinition" Target="pivotCache/pivotCacheDefinition28.xml"/><Relationship Id="rId97" Type="http://schemas.microsoft.com/office/2007/relationships/slicerCache" Target="slicerCaches/slicerCache20.xml"/><Relationship Id="rId104" Type="http://schemas.microsoft.com/office/2007/relationships/slicerCache" Target="slicerCaches/slicerCache27.xml"/><Relationship Id="rId120" Type="http://schemas.microsoft.com/office/2007/relationships/slicerCache" Target="slicerCaches/slicerCache43.xml"/><Relationship Id="rId125"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pivotCacheDefinition" Target="pivotCache/pivotCacheDefinition23.xml"/><Relationship Id="rId92" Type="http://schemas.microsoft.com/office/2007/relationships/slicerCache" Target="slicerCaches/slicerCache1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pivotCacheDefinition" Target="pivotCache/pivotCacheDefinition18.xml"/><Relationship Id="rId87" Type="http://schemas.microsoft.com/office/2007/relationships/slicerCache" Target="slicerCaches/slicerCache10.xml"/><Relationship Id="rId110" Type="http://schemas.microsoft.com/office/2007/relationships/slicerCache" Target="slicerCaches/slicerCache33.xml"/><Relationship Id="rId115" Type="http://schemas.microsoft.com/office/2007/relationships/slicerCache" Target="slicerCaches/slicerCache38.xml"/><Relationship Id="rId61" Type="http://schemas.openxmlformats.org/officeDocument/2006/relationships/pivotCacheDefinition" Target="pivotCache/pivotCacheDefinition13.xml"/><Relationship Id="rId82" Type="http://schemas.microsoft.com/office/2007/relationships/slicerCache" Target="slicerCaches/slicerCache5.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pivotCacheDefinition" Target="pivotCache/pivotCacheDefinition8.xml"/><Relationship Id="rId77" Type="http://schemas.openxmlformats.org/officeDocument/2006/relationships/pivotCacheDefinition" Target="pivotCache/pivotCacheDefinition29.xml"/><Relationship Id="rId100" Type="http://schemas.microsoft.com/office/2007/relationships/slicerCache" Target="slicerCaches/slicerCache23.xml"/><Relationship Id="rId105" Type="http://schemas.microsoft.com/office/2007/relationships/slicerCache" Target="slicerCaches/slicerCache28.xml"/><Relationship Id="rId8" Type="http://schemas.openxmlformats.org/officeDocument/2006/relationships/worksheet" Target="worksheets/sheet8.xml"/><Relationship Id="rId51" Type="http://schemas.openxmlformats.org/officeDocument/2006/relationships/pivotCacheDefinition" Target="pivotCache/pivotCacheDefinition3.xml"/><Relationship Id="rId72" Type="http://schemas.openxmlformats.org/officeDocument/2006/relationships/pivotCacheDefinition" Target="pivotCache/pivotCacheDefinition24.xml"/><Relationship Id="rId93" Type="http://schemas.microsoft.com/office/2007/relationships/slicerCache" Target="slicerCaches/slicerCache16.xml"/><Relationship Id="rId98" Type="http://schemas.microsoft.com/office/2007/relationships/slicerCache" Target="slicerCaches/slicerCache21.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pivotCacheDefinition" Target="pivotCache/pivotCacheDefinition19.xml"/><Relationship Id="rId116" Type="http://schemas.microsoft.com/office/2007/relationships/slicerCache" Target="slicerCaches/slicerCache39.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pivotCacheDefinition" Target="pivotCache/pivotCacheDefinition14.xml"/><Relationship Id="rId83" Type="http://schemas.microsoft.com/office/2007/relationships/slicerCache" Target="slicerCaches/slicerCache6.xml"/><Relationship Id="rId88" Type="http://schemas.microsoft.com/office/2007/relationships/slicerCache" Target="slicerCaches/slicerCache11.xml"/><Relationship Id="rId111" Type="http://schemas.microsoft.com/office/2007/relationships/slicerCache" Target="slicerCaches/slicerCache3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pivotCacheDefinition" Target="pivotCache/pivotCacheDefinition9.xml"/><Relationship Id="rId106" Type="http://schemas.microsoft.com/office/2007/relationships/slicerCache" Target="slicerCaches/slicerCache29.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pivotCacheDefinition" Target="pivotCache/pivotCacheDefinition4.xml"/><Relationship Id="rId73" Type="http://schemas.openxmlformats.org/officeDocument/2006/relationships/pivotCacheDefinition" Target="pivotCache/pivotCacheDefinition25.xml"/><Relationship Id="rId78" Type="http://schemas.microsoft.com/office/2007/relationships/slicerCache" Target="slicerCaches/slicerCache1.xml"/><Relationship Id="rId94" Type="http://schemas.microsoft.com/office/2007/relationships/slicerCache" Target="slicerCaches/slicerCache17.xml"/><Relationship Id="rId99" Type="http://schemas.microsoft.com/office/2007/relationships/slicerCache" Target="slicerCaches/slicerCache22.xml"/><Relationship Id="rId101" Type="http://schemas.microsoft.com/office/2007/relationships/slicerCache" Target="slicerCaches/slicerCache24.xml"/><Relationship Id="rId12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charts/_rels/chart1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charts/_rels/chart1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charts/_rels/chart1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charts/_rels/chart21.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charts/_rels/chart22.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charts/_rels/chart2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charts/_rels/chart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9.png"/><Relationship Id="rId1" Type="http://schemas.openxmlformats.org/officeDocument/2006/relationships/image" Target="../media/image18.png"/></Relationships>
</file>

<file path=xl/charts/_rels/chart25.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charts/_rels/chart2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9.png"/><Relationship Id="rId1" Type="http://schemas.openxmlformats.org/officeDocument/2006/relationships/image" Target="../media/image18.png"/></Relationships>
</file>

<file path=xl/charts/_rels/chart28.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charts/_rels/chart29.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22.png"/><Relationship Id="rId1" Type="http://schemas.openxmlformats.org/officeDocument/2006/relationships/image" Target="../media/image21.png"/></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5.png"/><Relationship Id="rId1" Type="http://schemas.openxmlformats.org/officeDocument/2006/relationships/image" Target="../media/image24.png"/></Relationships>
</file>

<file path=xl/charts/_rels/chart3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2.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22.png"/><Relationship Id="rId1" Type="http://schemas.openxmlformats.org/officeDocument/2006/relationships/image" Target="../media/image21.png"/></Relationships>
</file>

<file path=xl/charts/_rels/chart33.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5.png"/><Relationship Id="rId1" Type="http://schemas.openxmlformats.org/officeDocument/2006/relationships/image" Target="../media/image24.png"/></Relationships>
</file>

<file path=xl/charts/_rels/chart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charts/_rels/char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AAE Freshmen Students by Year</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Data2!$I$30:$J$30</c:f>
              <c:strCache>
                <c:ptCount val="2"/>
                <c:pt idx="0">
                  <c:v>University</c:v>
                </c:pt>
                <c:pt idx="1">
                  <c:v>Applied</c:v>
                </c:pt>
              </c:strCache>
            </c:strRef>
          </c:tx>
          <c:spPr>
            <a:solidFill>
              <a:schemeClr val="dk1">
                <a:tint val="88500"/>
                <a:alpha val="70000"/>
              </a:schemeClr>
            </a:solidFill>
            <a:ln>
              <a:noFill/>
            </a:ln>
            <a:effectLst/>
          </c:spPr>
          <c:invertIfNegative val="0"/>
          <c:cat>
            <c:numRef>
              <c:f>Data2!$K$29:$O$29</c:f>
              <c:numCache>
                <c:formatCode>General</c:formatCode>
                <c:ptCount val="5"/>
                <c:pt idx="0">
                  <c:v>2019</c:v>
                </c:pt>
                <c:pt idx="1">
                  <c:v>2020</c:v>
                </c:pt>
                <c:pt idx="2">
                  <c:v>2021</c:v>
                </c:pt>
                <c:pt idx="3">
                  <c:v>2022</c:v>
                </c:pt>
                <c:pt idx="4">
                  <c:v>2023</c:v>
                </c:pt>
              </c:numCache>
            </c:numRef>
          </c:cat>
          <c:val>
            <c:numRef>
              <c:f>Data2!$K$30:$O$30</c:f>
              <c:numCache>
                <c:formatCode>#,##0</c:formatCode>
                <c:ptCount val="5"/>
                <c:pt idx="0">
                  <c:v>5978</c:v>
                </c:pt>
                <c:pt idx="1">
                  <c:v>7475</c:v>
                </c:pt>
                <c:pt idx="2">
                  <c:v>8041</c:v>
                </c:pt>
                <c:pt idx="3">
                  <c:v>8569</c:v>
                </c:pt>
                <c:pt idx="4">
                  <c:v>20565</c:v>
                </c:pt>
              </c:numCache>
            </c:numRef>
          </c:val>
          <c:extLst>
            <c:ext xmlns:c16="http://schemas.microsoft.com/office/drawing/2014/chart" uri="{C3380CC4-5D6E-409C-BE32-E72D297353CC}">
              <c16:uniqueId val="{00000000-F574-427B-92AF-7FBF9167E772}"/>
            </c:ext>
          </c:extLst>
        </c:ser>
        <c:ser>
          <c:idx val="1"/>
          <c:order val="1"/>
          <c:tx>
            <c:strRef>
              <c:f>Data2!$I$31:$J$31</c:f>
              <c:strCache>
                <c:ptCount val="2"/>
                <c:pt idx="0">
                  <c:v>University</c:v>
                </c:pt>
                <c:pt idx="1">
                  <c:v>Accepted</c:v>
                </c:pt>
              </c:strCache>
            </c:strRef>
          </c:tx>
          <c:spPr>
            <a:solidFill>
              <a:schemeClr val="dk1">
                <a:tint val="55000"/>
                <a:alpha val="70000"/>
              </a:schemeClr>
            </a:solidFill>
            <a:ln>
              <a:noFill/>
            </a:ln>
            <a:effectLst/>
          </c:spPr>
          <c:invertIfNegative val="0"/>
          <c:cat>
            <c:numRef>
              <c:f>Data2!$K$29:$O$29</c:f>
              <c:numCache>
                <c:formatCode>General</c:formatCode>
                <c:ptCount val="5"/>
                <c:pt idx="0">
                  <c:v>2019</c:v>
                </c:pt>
                <c:pt idx="1">
                  <c:v>2020</c:v>
                </c:pt>
                <c:pt idx="2">
                  <c:v>2021</c:v>
                </c:pt>
                <c:pt idx="3">
                  <c:v>2022</c:v>
                </c:pt>
                <c:pt idx="4">
                  <c:v>2023</c:v>
                </c:pt>
              </c:numCache>
            </c:numRef>
          </c:cat>
          <c:val>
            <c:numRef>
              <c:f>Data2!$K$31:$O$31</c:f>
              <c:numCache>
                <c:formatCode>#,##0</c:formatCode>
                <c:ptCount val="5"/>
                <c:pt idx="0">
                  <c:v>4442</c:v>
                </c:pt>
                <c:pt idx="1">
                  <c:v>5260</c:v>
                </c:pt>
                <c:pt idx="2">
                  <c:v>6895</c:v>
                </c:pt>
                <c:pt idx="3">
                  <c:v>7394</c:v>
                </c:pt>
                <c:pt idx="4">
                  <c:v>10935</c:v>
                </c:pt>
              </c:numCache>
            </c:numRef>
          </c:val>
          <c:extLst>
            <c:ext xmlns:c16="http://schemas.microsoft.com/office/drawing/2014/chart" uri="{C3380CC4-5D6E-409C-BE32-E72D297353CC}">
              <c16:uniqueId val="{00000001-F574-427B-92AF-7FBF9167E772}"/>
            </c:ext>
          </c:extLst>
        </c:ser>
        <c:ser>
          <c:idx val="2"/>
          <c:order val="2"/>
          <c:tx>
            <c:strRef>
              <c:f>Data2!$I$32:$J$32</c:f>
              <c:strCache>
                <c:ptCount val="2"/>
                <c:pt idx="0">
                  <c:v>University</c:v>
                </c:pt>
                <c:pt idx="1">
                  <c:v>Enrolled</c:v>
                </c:pt>
              </c:strCache>
            </c:strRef>
          </c:tx>
          <c:spPr>
            <a:solidFill>
              <a:schemeClr val="dk1">
                <a:tint val="75000"/>
                <a:alpha val="70000"/>
              </a:schemeClr>
            </a:solidFill>
            <a:ln>
              <a:noFill/>
            </a:ln>
            <a:effectLst/>
          </c:spPr>
          <c:invertIfNegative val="0"/>
          <c:cat>
            <c:numRef>
              <c:f>Data2!$K$29:$O$29</c:f>
              <c:numCache>
                <c:formatCode>General</c:formatCode>
                <c:ptCount val="5"/>
                <c:pt idx="0">
                  <c:v>2019</c:v>
                </c:pt>
                <c:pt idx="1">
                  <c:v>2020</c:v>
                </c:pt>
                <c:pt idx="2">
                  <c:v>2021</c:v>
                </c:pt>
                <c:pt idx="3">
                  <c:v>2022</c:v>
                </c:pt>
                <c:pt idx="4">
                  <c:v>2023</c:v>
                </c:pt>
              </c:numCache>
            </c:numRef>
          </c:cat>
          <c:val>
            <c:numRef>
              <c:f>Data2!$K$32:$O$32</c:f>
              <c:numCache>
                <c:formatCode>#,##0</c:formatCode>
                <c:ptCount val="5"/>
                <c:pt idx="0">
                  <c:v>1301</c:v>
                </c:pt>
                <c:pt idx="1">
                  <c:v>1201</c:v>
                </c:pt>
                <c:pt idx="2">
                  <c:v>1479</c:v>
                </c:pt>
                <c:pt idx="3">
                  <c:v>1388</c:v>
                </c:pt>
                <c:pt idx="4">
                  <c:v>1463</c:v>
                </c:pt>
              </c:numCache>
            </c:numRef>
          </c:val>
          <c:extLst>
            <c:ext xmlns:c16="http://schemas.microsoft.com/office/drawing/2014/chart" uri="{C3380CC4-5D6E-409C-BE32-E72D297353CC}">
              <c16:uniqueId val="{00000002-F574-427B-92AF-7FBF9167E772}"/>
            </c:ext>
          </c:extLst>
        </c:ser>
        <c:dLbls>
          <c:showLegendKey val="0"/>
          <c:showVal val="0"/>
          <c:showCatName val="0"/>
          <c:showSerName val="0"/>
          <c:showPercent val="0"/>
          <c:showBubbleSize val="0"/>
        </c:dLbls>
        <c:gapWidth val="80"/>
        <c:overlap val="25"/>
        <c:axId val="142629055"/>
        <c:axId val="238515855"/>
      </c:barChart>
      <c:catAx>
        <c:axId val="142629055"/>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238515855"/>
        <c:crosses val="autoZero"/>
        <c:auto val="1"/>
        <c:lblAlgn val="ctr"/>
        <c:lblOffset val="100"/>
        <c:noMultiLvlLbl val="0"/>
      </c:catAx>
      <c:valAx>
        <c:axId val="238515855"/>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42629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[All Students 2023-24.xlsx]Data20!PivotTable2</c:name>
    <c:fmtId val="5"/>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Enrollment by Class</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dk1">
              <a:tint val="88500"/>
              <a:alpha val="70000"/>
            </a:schemeClr>
          </a:solidFill>
          <a:ln>
            <a:noFill/>
          </a:ln>
          <a:effectLst/>
        </c:spPr>
        <c:marker>
          <c:symbol val="circle"/>
          <c:size val="6"/>
          <c:spPr>
            <a:solidFill>
              <a:schemeClr val="dk1">
                <a:tint val="88500"/>
                <a:alpha val="70000"/>
              </a:schemeClr>
            </a:solidFill>
            <a:ln>
              <a:noFill/>
            </a:ln>
            <a:effectLst/>
          </c:spPr>
        </c:marker>
      </c:pivotFmt>
      <c:pivotFmt>
        <c:idx val="1"/>
        <c:spPr>
          <a:solidFill>
            <a:schemeClr val="dk1">
              <a:tint val="88500"/>
              <a:alpha val="70000"/>
            </a:schemeClr>
          </a:solidFill>
          <a:ln>
            <a:noFill/>
          </a:ln>
          <a:effectLst/>
        </c:spPr>
        <c:marker>
          <c:symbol val="circle"/>
          <c:size val="6"/>
          <c:spPr>
            <a:solidFill>
              <a:schemeClr val="dk1">
                <a:tint val="55000"/>
                <a:alpha val="70000"/>
              </a:schemeClr>
            </a:solidFill>
            <a:ln>
              <a:noFill/>
            </a:ln>
            <a:effectLst/>
          </c:spPr>
        </c:marker>
      </c:pivotFmt>
      <c:pivotFmt>
        <c:idx val="2"/>
        <c:spPr>
          <a:solidFill>
            <a:schemeClr val="dk1">
              <a:tint val="88500"/>
              <a:alpha val="70000"/>
            </a:schemeClr>
          </a:solidFill>
          <a:ln>
            <a:noFill/>
          </a:ln>
          <a:effectLst/>
        </c:spPr>
        <c:marker>
          <c:symbol val="circle"/>
          <c:size val="6"/>
          <c:spPr>
            <a:solidFill>
              <a:schemeClr val="dk1">
                <a:tint val="75000"/>
                <a:alpha val="70000"/>
              </a:schemeClr>
            </a:solidFill>
            <a:ln>
              <a:noFill/>
            </a:ln>
            <a:effectLst/>
          </c:spPr>
        </c:marker>
      </c:pivotFmt>
      <c:pivotFmt>
        <c:idx val="3"/>
        <c:spPr>
          <a:solidFill>
            <a:schemeClr val="dk1">
              <a:tint val="88500"/>
              <a:alpha val="70000"/>
            </a:schemeClr>
          </a:solidFill>
          <a:ln>
            <a:noFill/>
          </a:ln>
          <a:effectLst/>
        </c:spPr>
        <c:marker>
          <c:symbol val="circle"/>
          <c:size val="6"/>
          <c:spPr>
            <a:solidFill>
              <a:schemeClr val="dk1">
                <a:tint val="98500"/>
                <a:alpha val="70000"/>
              </a:schemeClr>
            </a:solidFill>
            <a:ln>
              <a:noFill/>
            </a:ln>
            <a:effectLst/>
          </c:spPr>
        </c:marker>
      </c:pivotFmt>
      <c:pivotFmt>
        <c:idx val="4"/>
        <c:spPr>
          <a:solidFill>
            <a:schemeClr val="dk1">
              <a:tint val="88500"/>
              <a:alpha val="70000"/>
            </a:schemeClr>
          </a:solidFill>
          <a:ln>
            <a:noFill/>
          </a:ln>
          <a:effectLst/>
        </c:spPr>
        <c:marker>
          <c:symbol val="circle"/>
          <c:size val="6"/>
          <c:spPr>
            <a:solidFill>
              <a:schemeClr val="dk1">
                <a:tint val="30000"/>
                <a:alpha val="70000"/>
              </a:schemeClr>
            </a:solidFill>
            <a:ln>
              <a:noFill/>
            </a:ln>
            <a:effectLst/>
          </c:spPr>
        </c:marker>
      </c:pivotFmt>
      <c:pivotFmt>
        <c:idx val="5"/>
        <c:spPr>
          <a:solidFill>
            <a:schemeClr val="dk1">
              <a:tint val="88500"/>
              <a:alpha val="70000"/>
            </a:schemeClr>
          </a:solidFill>
          <a:ln>
            <a:noFill/>
          </a:ln>
          <a:effectLst/>
        </c:spPr>
        <c:marker>
          <c:symbol val="circle"/>
          <c:size val="6"/>
          <c:spPr>
            <a:solidFill>
              <a:schemeClr val="dk1">
                <a:tint val="60000"/>
                <a:alpha val="70000"/>
              </a:schemeClr>
            </a:solidFill>
            <a:ln>
              <a:noFill/>
            </a:ln>
            <a:effectLst/>
          </c:spPr>
        </c:marker>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Data20!$X$18</c:f>
              <c:strCache>
                <c:ptCount val="1"/>
                <c:pt idx="0">
                  <c:v>2019 </c:v>
                </c:pt>
              </c:strCache>
            </c:strRef>
          </c:tx>
          <c:spPr>
            <a:solidFill>
              <a:schemeClr val="dk1">
                <a:tint val="88500"/>
                <a:alpha val="70000"/>
              </a:schemeClr>
            </a:solidFill>
            <a:ln>
              <a:noFill/>
            </a:ln>
            <a:effectLst/>
          </c:spPr>
          <c:invertIfNegative val="0"/>
          <c:cat>
            <c:multiLvlStrRef>
              <c:f>Data20!$W$19:$W$30</c:f>
              <c:multiLvlStrCache>
                <c:ptCount val="9"/>
                <c:lvl>
                  <c:pt idx="0">
                    <c:v>Freshmen</c:v>
                  </c:pt>
                  <c:pt idx="1">
                    <c:v>Sophomores</c:v>
                  </c:pt>
                  <c:pt idx="2">
                    <c:v>Juniors</c:v>
                  </c:pt>
                  <c:pt idx="3">
                    <c:v>Seniors</c:v>
                  </c:pt>
                  <c:pt idx="4">
                    <c:v>Unclassified</c:v>
                  </c:pt>
                  <c:pt idx="5">
                    <c:v>Post Grads</c:v>
                  </c:pt>
                  <c:pt idx="6">
                    <c:v>Masters</c:v>
                  </c:pt>
                  <c:pt idx="7">
                    <c:v>Doctors</c:v>
                  </c:pt>
                  <c:pt idx="8">
                    <c:v>Non Degree</c:v>
                  </c:pt>
                </c:lvl>
                <c:lvl>
                  <c:pt idx="0">
                    <c:v>Undergraduate</c:v>
                  </c:pt>
                  <c:pt idx="6">
                    <c:v>Graduate</c:v>
                  </c:pt>
                </c:lvl>
              </c:multiLvlStrCache>
            </c:multiLvlStrRef>
          </c:cat>
          <c:val>
            <c:numRef>
              <c:f>Data20!$X$19:$X$30</c:f>
              <c:numCache>
                <c:formatCode>#,##0</c:formatCode>
                <c:ptCount val="9"/>
                <c:pt idx="0">
                  <c:v>1401</c:v>
                </c:pt>
                <c:pt idx="1">
                  <c:v>1180</c:v>
                </c:pt>
                <c:pt idx="2">
                  <c:v>1262</c:v>
                </c:pt>
                <c:pt idx="3">
                  <c:v>1805</c:v>
                </c:pt>
                <c:pt idx="4">
                  <c:v>80</c:v>
                </c:pt>
                <c:pt idx="5">
                  <c:v>36</c:v>
                </c:pt>
                <c:pt idx="6">
                  <c:v>731</c:v>
                </c:pt>
                <c:pt idx="7">
                  <c:v>503</c:v>
                </c:pt>
                <c:pt idx="8">
                  <c:v>43</c:v>
                </c:pt>
              </c:numCache>
            </c:numRef>
          </c:val>
          <c:extLst>
            <c:ext xmlns:c16="http://schemas.microsoft.com/office/drawing/2014/chart" uri="{C3380CC4-5D6E-409C-BE32-E72D297353CC}">
              <c16:uniqueId val="{00000000-8041-4169-AF4C-696B99F7B10E}"/>
            </c:ext>
          </c:extLst>
        </c:ser>
        <c:ser>
          <c:idx val="1"/>
          <c:order val="1"/>
          <c:tx>
            <c:strRef>
              <c:f>Data20!$Y$18</c:f>
              <c:strCache>
                <c:ptCount val="1"/>
                <c:pt idx="0">
                  <c:v>2020 </c:v>
                </c:pt>
              </c:strCache>
            </c:strRef>
          </c:tx>
          <c:spPr>
            <a:solidFill>
              <a:schemeClr val="dk1">
                <a:tint val="55000"/>
                <a:alpha val="70000"/>
              </a:schemeClr>
            </a:solidFill>
            <a:ln>
              <a:noFill/>
            </a:ln>
            <a:effectLst/>
          </c:spPr>
          <c:invertIfNegative val="0"/>
          <c:cat>
            <c:multiLvlStrRef>
              <c:f>Data20!$W$19:$W$30</c:f>
              <c:multiLvlStrCache>
                <c:ptCount val="9"/>
                <c:lvl>
                  <c:pt idx="0">
                    <c:v>Freshmen</c:v>
                  </c:pt>
                  <c:pt idx="1">
                    <c:v>Sophomores</c:v>
                  </c:pt>
                  <c:pt idx="2">
                    <c:v>Juniors</c:v>
                  </c:pt>
                  <c:pt idx="3">
                    <c:v>Seniors</c:v>
                  </c:pt>
                  <c:pt idx="4">
                    <c:v>Unclassified</c:v>
                  </c:pt>
                  <c:pt idx="5">
                    <c:v>Post Grads</c:v>
                  </c:pt>
                  <c:pt idx="6">
                    <c:v>Masters</c:v>
                  </c:pt>
                  <c:pt idx="7">
                    <c:v>Doctors</c:v>
                  </c:pt>
                  <c:pt idx="8">
                    <c:v>Non Degree</c:v>
                  </c:pt>
                </c:lvl>
                <c:lvl>
                  <c:pt idx="0">
                    <c:v>Undergraduate</c:v>
                  </c:pt>
                  <c:pt idx="6">
                    <c:v>Graduate</c:v>
                  </c:pt>
                </c:lvl>
              </c:multiLvlStrCache>
            </c:multiLvlStrRef>
          </c:cat>
          <c:val>
            <c:numRef>
              <c:f>Data20!$Y$19:$Y$30</c:f>
              <c:numCache>
                <c:formatCode>#,##0</c:formatCode>
                <c:ptCount val="9"/>
                <c:pt idx="0">
                  <c:v>1300</c:v>
                </c:pt>
                <c:pt idx="1">
                  <c:v>1231</c:v>
                </c:pt>
                <c:pt idx="2">
                  <c:v>1217</c:v>
                </c:pt>
                <c:pt idx="3">
                  <c:v>1802</c:v>
                </c:pt>
                <c:pt idx="4">
                  <c:v>54</c:v>
                </c:pt>
                <c:pt idx="5">
                  <c:v>38</c:v>
                </c:pt>
                <c:pt idx="6">
                  <c:v>703</c:v>
                </c:pt>
                <c:pt idx="7">
                  <c:v>502</c:v>
                </c:pt>
                <c:pt idx="8">
                  <c:v>28</c:v>
                </c:pt>
              </c:numCache>
            </c:numRef>
          </c:val>
          <c:extLst>
            <c:ext xmlns:c16="http://schemas.microsoft.com/office/drawing/2014/chart" uri="{C3380CC4-5D6E-409C-BE32-E72D297353CC}">
              <c16:uniqueId val="{00000001-8041-4169-AF4C-696B99F7B10E}"/>
            </c:ext>
          </c:extLst>
        </c:ser>
        <c:ser>
          <c:idx val="2"/>
          <c:order val="2"/>
          <c:tx>
            <c:strRef>
              <c:f>Data20!$Z$18</c:f>
              <c:strCache>
                <c:ptCount val="1"/>
                <c:pt idx="0">
                  <c:v>2021 </c:v>
                </c:pt>
              </c:strCache>
            </c:strRef>
          </c:tx>
          <c:spPr>
            <a:solidFill>
              <a:schemeClr val="dk1">
                <a:tint val="75000"/>
                <a:alpha val="70000"/>
              </a:schemeClr>
            </a:solidFill>
            <a:ln>
              <a:noFill/>
            </a:ln>
            <a:effectLst/>
          </c:spPr>
          <c:invertIfNegative val="0"/>
          <c:cat>
            <c:multiLvlStrRef>
              <c:f>Data20!$W$19:$W$30</c:f>
              <c:multiLvlStrCache>
                <c:ptCount val="9"/>
                <c:lvl>
                  <c:pt idx="0">
                    <c:v>Freshmen</c:v>
                  </c:pt>
                  <c:pt idx="1">
                    <c:v>Sophomores</c:v>
                  </c:pt>
                  <c:pt idx="2">
                    <c:v>Juniors</c:v>
                  </c:pt>
                  <c:pt idx="3">
                    <c:v>Seniors</c:v>
                  </c:pt>
                  <c:pt idx="4">
                    <c:v>Unclassified</c:v>
                  </c:pt>
                  <c:pt idx="5">
                    <c:v>Post Grads</c:v>
                  </c:pt>
                  <c:pt idx="6">
                    <c:v>Masters</c:v>
                  </c:pt>
                  <c:pt idx="7">
                    <c:v>Doctors</c:v>
                  </c:pt>
                  <c:pt idx="8">
                    <c:v>Non Degree</c:v>
                  </c:pt>
                </c:lvl>
                <c:lvl>
                  <c:pt idx="0">
                    <c:v>Undergraduate</c:v>
                  </c:pt>
                  <c:pt idx="6">
                    <c:v>Graduate</c:v>
                  </c:pt>
                </c:lvl>
              </c:multiLvlStrCache>
            </c:multiLvlStrRef>
          </c:cat>
          <c:val>
            <c:numRef>
              <c:f>Data20!$Z$19:$Z$30</c:f>
              <c:numCache>
                <c:formatCode>#,##0</c:formatCode>
                <c:ptCount val="9"/>
                <c:pt idx="0">
                  <c:v>1565</c:v>
                </c:pt>
                <c:pt idx="1">
                  <c:v>1171</c:v>
                </c:pt>
                <c:pt idx="2">
                  <c:v>1201</c:v>
                </c:pt>
                <c:pt idx="3">
                  <c:v>1744</c:v>
                </c:pt>
                <c:pt idx="4">
                  <c:v>64</c:v>
                </c:pt>
                <c:pt idx="5">
                  <c:v>33</c:v>
                </c:pt>
                <c:pt idx="6">
                  <c:v>678</c:v>
                </c:pt>
                <c:pt idx="7">
                  <c:v>514</c:v>
                </c:pt>
                <c:pt idx="8">
                  <c:v>39</c:v>
                </c:pt>
              </c:numCache>
            </c:numRef>
          </c:val>
          <c:extLst>
            <c:ext xmlns:c16="http://schemas.microsoft.com/office/drawing/2014/chart" uri="{C3380CC4-5D6E-409C-BE32-E72D297353CC}">
              <c16:uniqueId val="{00000002-8041-4169-AF4C-696B99F7B10E}"/>
            </c:ext>
          </c:extLst>
        </c:ser>
        <c:ser>
          <c:idx val="3"/>
          <c:order val="3"/>
          <c:tx>
            <c:strRef>
              <c:f>Data20!$AA$18</c:f>
              <c:strCache>
                <c:ptCount val="1"/>
                <c:pt idx="0">
                  <c:v>2022 </c:v>
                </c:pt>
              </c:strCache>
            </c:strRef>
          </c:tx>
          <c:spPr>
            <a:solidFill>
              <a:schemeClr val="dk1">
                <a:tint val="98500"/>
                <a:alpha val="70000"/>
              </a:schemeClr>
            </a:solidFill>
            <a:ln>
              <a:noFill/>
            </a:ln>
            <a:effectLst/>
          </c:spPr>
          <c:invertIfNegative val="0"/>
          <c:cat>
            <c:multiLvlStrRef>
              <c:f>Data20!$W$19:$W$30</c:f>
              <c:multiLvlStrCache>
                <c:ptCount val="9"/>
                <c:lvl>
                  <c:pt idx="0">
                    <c:v>Freshmen</c:v>
                  </c:pt>
                  <c:pt idx="1">
                    <c:v>Sophomores</c:v>
                  </c:pt>
                  <c:pt idx="2">
                    <c:v>Juniors</c:v>
                  </c:pt>
                  <c:pt idx="3">
                    <c:v>Seniors</c:v>
                  </c:pt>
                  <c:pt idx="4">
                    <c:v>Unclassified</c:v>
                  </c:pt>
                  <c:pt idx="5">
                    <c:v>Post Grads</c:v>
                  </c:pt>
                  <c:pt idx="6">
                    <c:v>Masters</c:v>
                  </c:pt>
                  <c:pt idx="7">
                    <c:v>Doctors</c:v>
                  </c:pt>
                  <c:pt idx="8">
                    <c:v>Non Degree</c:v>
                  </c:pt>
                </c:lvl>
                <c:lvl>
                  <c:pt idx="0">
                    <c:v>Undergraduate</c:v>
                  </c:pt>
                  <c:pt idx="6">
                    <c:v>Graduate</c:v>
                  </c:pt>
                </c:lvl>
              </c:multiLvlStrCache>
            </c:multiLvlStrRef>
          </c:cat>
          <c:val>
            <c:numRef>
              <c:f>Data20!$AA$19:$AA$30</c:f>
              <c:numCache>
                <c:formatCode>#,##0</c:formatCode>
                <c:ptCount val="9"/>
                <c:pt idx="0">
                  <c:v>1501</c:v>
                </c:pt>
                <c:pt idx="1">
                  <c:v>1295</c:v>
                </c:pt>
                <c:pt idx="2">
                  <c:v>1193</c:v>
                </c:pt>
                <c:pt idx="3">
                  <c:v>1633</c:v>
                </c:pt>
                <c:pt idx="4">
                  <c:v>57</c:v>
                </c:pt>
                <c:pt idx="5">
                  <c:v>31</c:v>
                </c:pt>
                <c:pt idx="6">
                  <c:v>820</c:v>
                </c:pt>
                <c:pt idx="7">
                  <c:v>500</c:v>
                </c:pt>
                <c:pt idx="8">
                  <c:v>44</c:v>
                </c:pt>
              </c:numCache>
            </c:numRef>
          </c:val>
          <c:extLst>
            <c:ext xmlns:c16="http://schemas.microsoft.com/office/drawing/2014/chart" uri="{C3380CC4-5D6E-409C-BE32-E72D297353CC}">
              <c16:uniqueId val="{00000003-8041-4169-AF4C-696B99F7B10E}"/>
            </c:ext>
          </c:extLst>
        </c:ser>
        <c:ser>
          <c:idx val="4"/>
          <c:order val="4"/>
          <c:tx>
            <c:strRef>
              <c:f>Data20!$AB$18</c:f>
              <c:strCache>
                <c:ptCount val="1"/>
                <c:pt idx="0">
                  <c:v>2023 </c:v>
                </c:pt>
              </c:strCache>
            </c:strRef>
          </c:tx>
          <c:spPr>
            <a:solidFill>
              <a:schemeClr val="dk1">
                <a:tint val="30000"/>
                <a:alpha val="70000"/>
              </a:schemeClr>
            </a:solidFill>
            <a:ln>
              <a:noFill/>
            </a:ln>
            <a:effectLst/>
          </c:spPr>
          <c:invertIfNegative val="0"/>
          <c:cat>
            <c:multiLvlStrRef>
              <c:f>Data20!$W$19:$W$30</c:f>
              <c:multiLvlStrCache>
                <c:ptCount val="9"/>
                <c:lvl>
                  <c:pt idx="0">
                    <c:v>Freshmen</c:v>
                  </c:pt>
                  <c:pt idx="1">
                    <c:v>Sophomores</c:v>
                  </c:pt>
                  <c:pt idx="2">
                    <c:v>Juniors</c:v>
                  </c:pt>
                  <c:pt idx="3">
                    <c:v>Seniors</c:v>
                  </c:pt>
                  <c:pt idx="4">
                    <c:v>Unclassified</c:v>
                  </c:pt>
                  <c:pt idx="5">
                    <c:v>Post Grads</c:v>
                  </c:pt>
                  <c:pt idx="6">
                    <c:v>Masters</c:v>
                  </c:pt>
                  <c:pt idx="7">
                    <c:v>Doctors</c:v>
                  </c:pt>
                  <c:pt idx="8">
                    <c:v>Non Degree</c:v>
                  </c:pt>
                </c:lvl>
                <c:lvl>
                  <c:pt idx="0">
                    <c:v>Undergraduate</c:v>
                  </c:pt>
                  <c:pt idx="6">
                    <c:v>Graduate</c:v>
                  </c:pt>
                </c:lvl>
              </c:multiLvlStrCache>
            </c:multiLvlStrRef>
          </c:cat>
          <c:val>
            <c:numRef>
              <c:f>Data20!$AB$19:$AB$30</c:f>
              <c:numCache>
                <c:formatCode>#,##0</c:formatCode>
                <c:ptCount val="9"/>
                <c:pt idx="0">
                  <c:v>1501</c:v>
                </c:pt>
                <c:pt idx="1">
                  <c:v>1359</c:v>
                </c:pt>
                <c:pt idx="2">
                  <c:v>1292</c:v>
                </c:pt>
                <c:pt idx="3">
                  <c:v>1668</c:v>
                </c:pt>
                <c:pt idx="4">
                  <c:v>52</c:v>
                </c:pt>
                <c:pt idx="5">
                  <c:v>31</c:v>
                </c:pt>
                <c:pt idx="6">
                  <c:v>899</c:v>
                </c:pt>
                <c:pt idx="7">
                  <c:v>476</c:v>
                </c:pt>
                <c:pt idx="8">
                  <c:v>46</c:v>
                </c:pt>
              </c:numCache>
            </c:numRef>
          </c:val>
          <c:extLst>
            <c:ext xmlns:c16="http://schemas.microsoft.com/office/drawing/2014/chart" uri="{C3380CC4-5D6E-409C-BE32-E72D297353CC}">
              <c16:uniqueId val="{00000004-8041-4169-AF4C-696B99F7B10E}"/>
            </c:ext>
          </c:extLst>
        </c:ser>
        <c:dLbls>
          <c:showLegendKey val="0"/>
          <c:showVal val="0"/>
          <c:showCatName val="0"/>
          <c:showSerName val="0"/>
          <c:showPercent val="0"/>
          <c:showBubbleSize val="0"/>
        </c:dLbls>
        <c:gapWidth val="80"/>
        <c:overlap val="25"/>
        <c:axId val="1157681487"/>
        <c:axId val="1158099263"/>
      </c:barChart>
      <c:catAx>
        <c:axId val="1157681487"/>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158099263"/>
        <c:crosses val="autoZero"/>
        <c:auto val="1"/>
        <c:lblAlgn val="ctr"/>
        <c:lblOffset val="100"/>
        <c:noMultiLvlLbl val="0"/>
      </c:catAx>
      <c:valAx>
        <c:axId val="1158099263"/>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1576814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[All Students 2023-24.xlsx]Data21!PivotTable1</c:name>
    <c:fmtId val="2"/>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Enrollment by Residency &amp; Gender</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dk1">
              <a:tint val="88500"/>
              <a:alpha val="70000"/>
            </a:schemeClr>
          </a:solidFill>
          <a:ln>
            <a:noFill/>
          </a:ln>
          <a:effectLst/>
        </c:spPr>
        <c:marker>
          <c:symbol val="circle"/>
          <c:size val="6"/>
          <c:spPr>
            <a:solidFill>
              <a:schemeClr val="dk1">
                <a:tint val="88500"/>
                <a:alpha val="70000"/>
              </a:schemeClr>
            </a:solidFill>
            <a:ln>
              <a:noFill/>
            </a:ln>
            <a:effectLst/>
          </c:spPr>
        </c:marker>
      </c:pivotFmt>
      <c:pivotFmt>
        <c:idx val="1"/>
        <c:spPr>
          <a:solidFill>
            <a:schemeClr val="dk1">
              <a:tint val="88500"/>
              <a:alpha val="70000"/>
            </a:schemeClr>
          </a:solidFill>
          <a:ln>
            <a:noFill/>
          </a:ln>
          <a:effectLst/>
        </c:spPr>
        <c:marker>
          <c:symbol val="circle"/>
          <c:size val="6"/>
          <c:spPr>
            <a:solidFill>
              <a:schemeClr val="dk1">
                <a:tint val="55000"/>
                <a:alpha val="70000"/>
              </a:schemeClr>
            </a:solidFill>
            <a:ln>
              <a:noFill/>
            </a:ln>
            <a:effectLst/>
          </c:spPr>
        </c:marker>
      </c:pivotFmt>
      <c:pivotFmt>
        <c:idx val="2"/>
        <c:spPr>
          <a:solidFill>
            <a:schemeClr val="dk1">
              <a:tint val="88500"/>
              <a:alpha val="70000"/>
            </a:schemeClr>
          </a:solidFill>
          <a:ln>
            <a:noFill/>
          </a:ln>
          <a:effectLst/>
        </c:spPr>
        <c:marker>
          <c:symbol val="circle"/>
          <c:size val="6"/>
          <c:spPr>
            <a:solidFill>
              <a:schemeClr val="dk1">
                <a:tint val="75000"/>
                <a:alpha val="70000"/>
              </a:schemeClr>
            </a:solidFill>
            <a:ln>
              <a:noFill/>
            </a:ln>
            <a:effectLst/>
          </c:spPr>
        </c:marker>
      </c:pivotFmt>
      <c:pivotFmt>
        <c:idx val="3"/>
        <c:spPr>
          <a:solidFill>
            <a:schemeClr val="dk1">
              <a:tint val="88500"/>
              <a:alpha val="70000"/>
            </a:schemeClr>
          </a:solidFill>
          <a:ln>
            <a:noFill/>
          </a:ln>
          <a:effectLst/>
        </c:spPr>
        <c:marker>
          <c:symbol val="circle"/>
          <c:size val="6"/>
          <c:spPr>
            <a:solidFill>
              <a:schemeClr val="dk1">
                <a:tint val="98500"/>
                <a:alpha val="70000"/>
              </a:schemeClr>
            </a:solidFill>
            <a:ln>
              <a:noFill/>
            </a:ln>
            <a:effectLst/>
          </c:spPr>
        </c:marker>
      </c:pivotFmt>
      <c:pivotFmt>
        <c:idx val="4"/>
        <c:spPr>
          <a:solidFill>
            <a:schemeClr val="dk1">
              <a:tint val="88500"/>
              <a:alpha val="70000"/>
            </a:schemeClr>
          </a:solidFill>
          <a:ln>
            <a:noFill/>
          </a:ln>
          <a:effectLst/>
        </c:spPr>
        <c:marker>
          <c:symbol val="circle"/>
          <c:size val="6"/>
          <c:spPr>
            <a:solidFill>
              <a:schemeClr val="dk1">
                <a:tint val="30000"/>
                <a:alpha val="70000"/>
              </a:schemeClr>
            </a:solidFill>
            <a:ln>
              <a:noFill/>
            </a:ln>
            <a:effectLst/>
          </c:spPr>
        </c:marker>
      </c:pivotFmt>
      <c:pivotFmt>
        <c:idx val="5"/>
        <c:spPr>
          <a:solidFill>
            <a:schemeClr val="dk1">
              <a:tint val="88500"/>
              <a:alpha val="70000"/>
            </a:schemeClr>
          </a:solidFill>
          <a:ln>
            <a:noFill/>
          </a:ln>
          <a:effectLst/>
        </c:spPr>
        <c:marker>
          <c:symbol val="circle"/>
          <c:size val="6"/>
          <c:spPr>
            <a:solidFill>
              <a:schemeClr val="dk1">
                <a:tint val="60000"/>
                <a:alpha val="70000"/>
              </a:schemeClr>
            </a:solidFill>
            <a:ln>
              <a:noFill/>
            </a:ln>
            <a:effectLst/>
          </c:spPr>
        </c:marker>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Data21!$O$32</c:f>
              <c:strCache>
                <c:ptCount val="1"/>
                <c:pt idx="0">
                  <c:v>2018 </c:v>
                </c:pt>
              </c:strCache>
            </c:strRef>
          </c:tx>
          <c:spPr>
            <a:solidFill>
              <a:schemeClr val="dk1">
                <a:tint val="88500"/>
                <a:alpha val="70000"/>
              </a:schemeClr>
            </a:solidFill>
            <a:ln>
              <a:noFill/>
            </a:ln>
            <a:effectLst/>
          </c:spPr>
          <c:invertIfNegative val="0"/>
          <c:cat>
            <c:multiLvlStrRef>
              <c:f>Data21!$N$33:$N$45</c:f>
              <c:multiLvlStrCache>
                <c:ptCount val="8"/>
                <c:lvl>
                  <c:pt idx="0">
                    <c:v>Women</c:v>
                  </c:pt>
                  <c:pt idx="1">
                    <c:v>Men</c:v>
                  </c:pt>
                  <c:pt idx="2">
                    <c:v>Women</c:v>
                  </c:pt>
                  <c:pt idx="3">
                    <c:v>Men</c:v>
                  </c:pt>
                  <c:pt idx="4">
                    <c:v>Women</c:v>
                  </c:pt>
                  <c:pt idx="5">
                    <c:v>Men</c:v>
                  </c:pt>
                  <c:pt idx="6">
                    <c:v>Women</c:v>
                  </c:pt>
                  <c:pt idx="7">
                    <c:v>Men</c:v>
                  </c:pt>
                </c:lvl>
                <c:lvl>
                  <c:pt idx="0">
                    <c:v>Resident</c:v>
                  </c:pt>
                  <c:pt idx="2">
                    <c:v>Non Resident</c:v>
                  </c:pt>
                  <c:pt idx="4">
                    <c:v>International</c:v>
                  </c:pt>
                  <c:pt idx="6">
                    <c:v>University</c:v>
                  </c:pt>
                </c:lvl>
              </c:multiLvlStrCache>
            </c:multiLvlStrRef>
          </c:cat>
          <c:val>
            <c:numRef>
              <c:f>Data21!$O$33:$O$45</c:f>
              <c:numCache>
                <c:formatCode>General</c:formatCode>
                <c:ptCount val="8"/>
                <c:pt idx="0">
                  <c:v>1366</c:v>
                </c:pt>
                <c:pt idx="1">
                  <c:v>3427</c:v>
                </c:pt>
                <c:pt idx="2">
                  <c:v>421</c:v>
                </c:pt>
                <c:pt idx="3">
                  <c:v>1079</c:v>
                </c:pt>
                <c:pt idx="4">
                  <c:v>243</c:v>
                </c:pt>
                <c:pt idx="5">
                  <c:v>667</c:v>
                </c:pt>
                <c:pt idx="6">
                  <c:v>2030</c:v>
                </c:pt>
                <c:pt idx="7">
                  <c:v>5173</c:v>
                </c:pt>
              </c:numCache>
            </c:numRef>
          </c:val>
          <c:extLst>
            <c:ext xmlns:c16="http://schemas.microsoft.com/office/drawing/2014/chart" uri="{C3380CC4-5D6E-409C-BE32-E72D297353CC}">
              <c16:uniqueId val="{00000000-2C38-46BF-AB12-2CCB7E9492C4}"/>
            </c:ext>
          </c:extLst>
        </c:ser>
        <c:ser>
          <c:idx val="1"/>
          <c:order val="1"/>
          <c:tx>
            <c:strRef>
              <c:f>Data21!$P$32</c:f>
              <c:strCache>
                <c:ptCount val="1"/>
                <c:pt idx="0">
                  <c:v>2019 </c:v>
                </c:pt>
              </c:strCache>
            </c:strRef>
          </c:tx>
          <c:spPr>
            <a:solidFill>
              <a:schemeClr val="dk1">
                <a:tint val="55000"/>
                <a:alpha val="70000"/>
              </a:schemeClr>
            </a:solidFill>
            <a:ln>
              <a:noFill/>
            </a:ln>
            <a:effectLst/>
          </c:spPr>
          <c:invertIfNegative val="0"/>
          <c:cat>
            <c:multiLvlStrRef>
              <c:f>Data21!$N$33:$N$45</c:f>
              <c:multiLvlStrCache>
                <c:ptCount val="8"/>
                <c:lvl>
                  <c:pt idx="0">
                    <c:v>Women</c:v>
                  </c:pt>
                  <c:pt idx="1">
                    <c:v>Men</c:v>
                  </c:pt>
                  <c:pt idx="2">
                    <c:v>Women</c:v>
                  </c:pt>
                  <c:pt idx="3">
                    <c:v>Men</c:v>
                  </c:pt>
                  <c:pt idx="4">
                    <c:v>Women</c:v>
                  </c:pt>
                  <c:pt idx="5">
                    <c:v>Men</c:v>
                  </c:pt>
                  <c:pt idx="6">
                    <c:v>Women</c:v>
                  </c:pt>
                  <c:pt idx="7">
                    <c:v>Men</c:v>
                  </c:pt>
                </c:lvl>
                <c:lvl>
                  <c:pt idx="0">
                    <c:v>Resident</c:v>
                  </c:pt>
                  <c:pt idx="2">
                    <c:v>Non Resident</c:v>
                  </c:pt>
                  <c:pt idx="4">
                    <c:v>International</c:v>
                  </c:pt>
                  <c:pt idx="6">
                    <c:v>University</c:v>
                  </c:pt>
                </c:lvl>
              </c:multiLvlStrCache>
            </c:multiLvlStrRef>
          </c:cat>
          <c:val>
            <c:numRef>
              <c:f>Data21!$P$33:$P$45</c:f>
              <c:numCache>
                <c:formatCode>General</c:formatCode>
                <c:ptCount val="8"/>
                <c:pt idx="0">
                  <c:v>1387</c:v>
                </c:pt>
                <c:pt idx="1">
                  <c:v>3436</c:v>
                </c:pt>
                <c:pt idx="2">
                  <c:v>439</c:v>
                </c:pt>
                <c:pt idx="3">
                  <c:v>999</c:v>
                </c:pt>
                <c:pt idx="4">
                  <c:v>207</c:v>
                </c:pt>
                <c:pt idx="5">
                  <c:v>573</c:v>
                </c:pt>
                <c:pt idx="6">
                  <c:v>2033</c:v>
                </c:pt>
                <c:pt idx="7">
                  <c:v>5008</c:v>
                </c:pt>
              </c:numCache>
            </c:numRef>
          </c:val>
          <c:extLst>
            <c:ext xmlns:c16="http://schemas.microsoft.com/office/drawing/2014/chart" uri="{C3380CC4-5D6E-409C-BE32-E72D297353CC}">
              <c16:uniqueId val="{00000001-2C38-46BF-AB12-2CCB7E9492C4}"/>
            </c:ext>
          </c:extLst>
        </c:ser>
        <c:ser>
          <c:idx val="2"/>
          <c:order val="2"/>
          <c:tx>
            <c:strRef>
              <c:f>Data21!$Q$32</c:f>
              <c:strCache>
                <c:ptCount val="1"/>
                <c:pt idx="0">
                  <c:v>2020 </c:v>
                </c:pt>
              </c:strCache>
            </c:strRef>
          </c:tx>
          <c:spPr>
            <a:solidFill>
              <a:schemeClr val="dk1">
                <a:tint val="75000"/>
                <a:alpha val="70000"/>
              </a:schemeClr>
            </a:solidFill>
            <a:ln>
              <a:noFill/>
            </a:ln>
            <a:effectLst/>
          </c:spPr>
          <c:invertIfNegative val="0"/>
          <c:cat>
            <c:multiLvlStrRef>
              <c:f>Data21!$N$33:$N$45</c:f>
              <c:multiLvlStrCache>
                <c:ptCount val="8"/>
                <c:lvl>
                  <c:pt idx="0">
                    <c:v>Women</c:v>
                  </c:pt>
                  <c:pt idx="1">
                    <c:v>Men</c:v>
                  </c:pt>
                  <c:pt idx="2">
                    <c:v>Women</c:v>
                  </c:pt>
                  <c:pt idx="3">
                    <c:v>Men</c:v>
                  </c:pt>
                  <c:pt idx="4">
                    <c:v>Women</c:v>
                  </c:pt>
                  <c:pt idx="5">
                    <c:v>Men</c:v>
                  </c:pt>
                  <c:pt idx="6">
                    <c:v>Women</c:v>
                  </c:pt>
                  <c:pt idx="7">
                    <c:v>Men</c:v>
                  </c:pt>
                </c:lvl>
                <c:lvl>
                  <c:pt idx="0">
                    <c:v>Resident</c:v>
                  </c:pt>
                  <c:pt idx="2">
                    <c:v>Non Resident</c:v>
                  </c:pt>
                  <c:pt idx="4">
                    <c:v>International</c:v>
                  </c:pt>
                  <c:pt idx="6">
                    <c:v>University</c:v>
                  </c:pt>
                </c:lvl>
              </c:multiLvlStrCache>
            </c:multiLvlStrRef>
          </c:cat>
          <c:val>
            <c:numRef>
              <c:f>Data21!$Q$33:$Q$45</c:f>
              <c:numCache>
                <c:formatCode>General</c:formatCode>
                <c:ptCount val="8"/>
                <c:pt idx="0">
                  <c:v>1397</c:v>
                </c:pt>
                <c:pt idx="1">
                  <c:v>3401</c:v>
                </c:pt>
                <c:pt idx="2">
                  <c:v>442</c:v>
                </c:pt>
                <c:pt idx="3">
                  <c:v>1015</c:v>
                </c:pt>
                <c:pt idx="4">
                  <c:v>174</c:v>
                </c:pt>
                <c:pt idx="5">
                  <c:v>446</c:v>
                </c:pt>
                <c:pt idx="6">
                  <c:v>2013</c:v>
                </c:pt>
                <c:pt idx="7">
                  <c:v>4862</c:v>
                </c:pt>
              </c:numCache>
            </c:numRef>
          </c:val>
          <c:extLst>
            <c:ext xmlns:c16="http://schemas.microsoft.com/office/drawing/2014/chart" uri="{C3380CC4-5D6E-409C-BE32-E72D297353CC}">
              <c16:uniqueId val="{00000002-2C38-46BF-AB12-2CCB7E9492C4}"/>
            </c:ext>
          </c:extLst>
        </c:ser>
        <c:ser>
          <c:idx val="3"/>
          <c:order val="3"/>
          <c:tx>
            <c:strRef>
              <c:f>Data21!$R$32</c:f>
              <c:strCache>
                <c:ptCount val="1"/>
                <c:pt idx="0">
                  <c:v>2021 </c:v>
                </c:pt>
              </c:strCache>
            </c:strRef>
          </c:tx>
          <c:spPr>
            <a:solidFill>
              <a:schemeClr val="dk1">
                <a:tint val="98500"/>
                <a:alpha val="70000"/>
              </a:schemeClr>
            </a:solidFill>
            <a:ln>
              <a:noFill/>
            </a:ln>
            <a:effectLst/>
          </c:spPr>
          <c:invertIfNegative val="0"/>
          <c:cat>
            <c:multiLvlStrRef>
              <c:f>Data21!$N$33:$N$45</c:f>
              <c:multiLvlStrCache>
                <c:ptCount val="8"/>
                <c:lvl>
                  <c:pt idx="0">
                    <c:v>Women</c:v>
                  </c:pt>
                  <c:pt idx="1">
                    <c:v>Men</c:v>
                  </c:pt>
                  <c:pt idx="2">
                    <c:v>Women</c:v>
                  </c:pt>
                  <c:pt idx="3">
                    <c:v>Men</c:v>
                  </c:pt>
                  <c:pt idx="4">
                    <c:v>Women</c:v>
                  </c:pt>
                  <c:pt idx="5">
                    <c:v>Men</c:v>
                  </c:pt>
                  <c:pt idx="6">
                    <c:v>Women</c:v>
                  </c:pt>
                  <c:pt idx="7">
                    <c:v>Men</c:v>
                  </c:pt>
                </c:lvl>
                <c:lvl>
                  <c:pt idx="0">
                    <c:v>Resident</c:v>
                  </c:pt>
                  <c:pt idx="2">
                    <c:v>Non Resident</c:v>
                  </c:pt>
                  <c:pt idx="4">
                    <c:v>International</c:v>
                  </c:pt>
                  <c:pt idx="6">
                    <c:v>University</c:v>
                  </c:pt>
                </c:lvl>
              </c:multiLvlStrCache>
            </c:multiLvlStrRef>
          </c:cat>
          <c:val>
            <c:numRef>
              <c:f>Data21!$R$33:$R$45</c:f>
              <c:numCache>
                <c:formatCode>General</c:formatCode>
                <c:ptCount val="8"/>
                <c:pt idx="0">
                  <c:v>1438</c:v>
                </c:pt>
                <c:pt idx="1">
                  <c:v>3455</c:v>
                </c:pt>
                <c:pt idx="2">
                  <c:v>462</c:v>
                </c:pt>
                <c:pt idx="3">
                  <c:v>1041</c:v>
                </c:pt>
                <c:pt idx="4">
                  <c:v>163</c:v>
                </c:pt>
                <c:pt idx="5">
                  <c:v>450</c:v>
                </c:pt>
                <c:pt idx="6">
                  <c:v>2063</c:v>
                </c:pt>
                <c:pt idx="7">
                  <c:v>4946</c:v>
                </c:pt>
              </c:numCache>
            </c:numRef>
          </c:val>
          <c:extLst>
            <c:ext xmlns:c16="http://schemas.microsoft.com/office/drawing/2014/chart" uri="{C3380CC4-5D6E-409C-BE32-E72D297353CC}">
              <c16:uniqueId val="{00000003-2C38-46BF-AB12-2CCB7E9492C4}"/>
            </c:ext>
          </c:extLst>
        </c:ser>
        <c:ser>
          <c:idx val="4"/>
          <c:order val="4"/>
          <c:tx>
            <c:strRef>
              <c:f>Data21!$S$32</c:f>
              <c:strCache>
                <c:ptCount val="1"/>
                <c:pt idx="0">
                  <c:v>2022 </c:v>
                </c:pt>
              </c:strCache>
            </c:strRef>
          </c:tx>
          <c:spPr>
            <a:solidFill>
              <a:schemeClr val="dk1">
                <a:tint val="30000"/>
                <a:alpha val="70000"/>
              </a:schemeClr>
            </a:solidFill>
            <a:ln>
              <a:noFill/>
            </a:ln>
            <a:effectLst/>
          </c:spPr>
          <c:invertIfNegative val="0"/>
          <c:cat>
            <c:multiLvlStrRef>
              <c:f>Data21!$N$33:$N$45</c:f>
              <c:multiLvlStrCache>
                <c:ptCount val="8"/>
                <c:lvl>
                  <c:pt idx="0">
                    <c:v>Women</c:v>
                  </c:pt>
                  <c:pt idx="1">
                    <c:v>Men</c:v>
                  </c:pt>
                  <c:pt idx="2">
                    <c:v>Women</c:v>
                  </c:pt>
                  <c:pt idx="3">
                    <c:v>Men</c:v>
                  </c:pt>
                  <c:pt idx="4">
                    <c:v>Women</c:v>
                  </c:pt>
                  <c:pt idx="5">
                    <c:v>Men</c:v>
                  </c:pt>
                  <c:pt idx="6">
                    <c:v>Women</c:v>
                  </c:pt>
                  <c:pt idx="7">
                    <c:v>Men</c:v>
                  </c:pt>
                </c:lvl>
                <c:lvl>
                  <c:pt idx="0">
                    <c:v>Resident</c:v>
                  </c:pt>
                  <c:pt idx="2">
                    <c:v>Non Resident</c:v>
                  </c:pt>
                  <c:pt idx="4">
                    <c:v>International</c:v>
                  </c:pt>
                  <c:pt idx="6">
                    <c:v>University</c:v>
                  </c:pt>
                </c:lvl>
              </c:multiLvlStrCache>
            </c:multiLvlStrRef>
          </c:cat>
          <c:val>
            <c:numRef>
              <c:f>Data21!$S$33:$S$45</c:f>
              <c:numCache>
                <c:formatCode>General</c:formatCode>
                <c:ptCount val="8"/>
                <c:pt idx="0">
                  <c:v>1433</c:v>
                </c:pt>
                <c:pt idx="1">
                  <c:v>3398</c:v>
                </c:pt>
                <c:pt idx="2">
                  <c:v>477</c:v>
                </c:pt>
                <c:pt idx="3">
                  <c:v>1040</c:v>
                </c:pt>
                <c:pt idx="4">
                  <c:v>207</c:v>
                </c:pt>
                <c:pt idx="5">
                  <c:v>519</c:v>
                </c:pt>
                <c:pt idx="6">
                  <c:v>2117</c:v>
                </c:pt>
                <c:pt idx="7">
                  <c:v>4957</c:v>
                </c:pt>
              </c:numCache>
            </c:numRef>
          </c:val>
          <c:extLst>
            <c:ext xmlns:c16="http://schemas.microsoft.com/office/drawing/2014/chart" uri="{C3380CC4-5D6E-409C-BE32-E72D297353CC}">
              <c16:uniqueId val="{00000004-2C38-46BF-AB12-2CCB7E9492C4}"/>
            </c:ext>
          </c:extLst>
        </c:ser>
        <c:ser>
          <c:idx val="5"/>
          <c:order val="5"/>
          <c:tx>
            <c:strRef>
              <c:f>Data21!$T$32</c:f>
              <c:strCache>
                <c:ptCount val="1"/>
                <c:pt idx="0">
                  <c:v>2023 </c:v>
                </c:pt>
              </c:strCache>
            </c:strRef>
          </c:tx>
          <c:spPr>
            <a:solidFill>
              <a:schemeClr val="dk1">
                <a:tint val="60000"/>
                <a:alpha val="70000"/>
              </a:schemeClr>
            </a:solidFill>
            <a:ln>
              <a:noFill/>
            </a:ln>
            <a:effectLst/>
          </c:spPr>
          <c:invertIfNegative val="0"/>
          <c:cat>
            <c:multiLvlStrRef>
              <c:f>Data21!$N$33:$N$45</c:f>
              <c:multiLvlStrCache>
                <c:ptCount val="8"/>
                <c:lvl>
                  <c:pt idx="0">
                    <c:v>Women</c:v>
                  </c:pt>
                  <c:pt idx="1">
                    <c:v>Men</c:v>
                  </c:pt>
                  <c:pt idx="2">
                    <c:v>Women</c:v>
                  </c:pt>
                  <c:pt idx="3">
                    <c:v>Men</c:v>
                  </c:pt>
                  <c:pt idx="4">
                    <c:v>Women</c:v>
                  </c:pt>
                  <c:pt idx="5">
                    <c:v>Men</c:v>
                  </c:pt>
                  <c:pt idx="6">
                    <c:v>Women</c:v>
                  </c:pt>
                  <c:pt idx="7">
                    <c:v>Men</c:v>
                  </c:pt>
                </c:lvl>
                <c:lvl>
                  <c:pt idx="0">
                    <c:v>Resident</c:v>
                  </c:pt>
                  <c:pt idx="2">
                    <c:v>Non Resident</c:v>
                  </c:pt>
                  <c:pt idx="4">
                    <c:v>International</c:v>
                  </c:pt>
                  <c:pt idx="6">
                    <c:v>University</c:v>
                  </c:pt>
                </c:lvl>
              </c:multiLvlStrCache>
            </c:multiLvlStrRef>
          </c:cat>
          <c:val>
            <c:numRef>
              <c:f>Data21!$T$33:$T$45</c:f>
              <c:numCache>
                <c:formatCode>General</c:formatCode>
                <c:ptCount val="8"/>
                <c:pt idx="0">
                  <c:v>1475</c:v>
                </c:pt>
                <c:pt idx="1">
                  <c:v>3478</c:v>
                </c:pt>
                <c:pt idx="2">
                  <c:v>506</c:v>
                </c:pt>
                <c:pt idx="3">
                  <c:v>1111</c:v>
                </c:pt>
                <c:pt idx="4">
                  <c:v>227</c:v>
                </c:pt>
                <c:pt idx="5">
                  <c:v>527</c:v>
                </c:pt>
                <c:pt idx="6">
                  <c:v>2208</c:v>
                </c:pt>
                <c:pt idx="7">
                  <c:v>5116</c:v>
                </c:pt>
              </c:numCache>
            </c:numRef>
          </c:val>
          <c:extLst>
            <c:ext xmlns:c16="http://schemas.microsoft.com/office/drawing/2014/chart" uri="{C3380CC4-5D6E-409C-BE32-E72D297353CC}">
              <c16:uniqueId val="{00000002-F7CA-4283-B6A5-B0B4C0BB4889}"/>
            </c:ext>
          </c:extLst>
        </c:ser>
        <c:dLbls>
          <c:showLegendKey val="0"/>
          <c:showVal val="0"/>
          <c:showCatName val="0"/>
          <c:showSerName val="0"/>
          <c:showPercent val="0"/>
          <c:showBubbleSize val="0"/>
        </c:dLbls>
        <c:gapWidth val="80"/>
        <c:overlap val="25"/>
        <c:axId val="890615183"/>
        <c:axId val="1046178431"/>
      </c:barChart>
      <c:catAx>
        <c:axId val="890615183"/>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046178431"/>
        <c:crosses val="autoZero"/>
        <c:auto val="1"/>
        <c:lblAlgn val="ctr"/>
        <c:lblOffset val="100"/>
        <c:noMultiLvlLbl val="0"/>
      </c:catAx>
      <c:valAx>
        <c:axId val="1046178431"/>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a:t>
                </a:r>
                <a:r>
                  <a:rPr lang="en-US" baseline="0"/>
                  <a:t> students</a:t>
                </a:r>
                <a:endParaRPr lang="en-US"/>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89061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Data21!$N$19</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BC97-4ECB-8EDD-B284E957782A}"/>
              </c:ext>
            </c:extLst>
          </c:dPt>
          <c:val>
            <c:numRef>
              <c:f>Data21!$O$19</c:f>
              <c:numCache>
                <c:formatCode>0%</c:formatCode>
                <c:ptCount val="1"/>
                <c:pt idx="0">
                  <c:v>1</c:v>
                </c:pt>
              </c:numCache>
            </c:numRef>
          </c:val>
          <c:extLst>
            <c:ext xmlns:c16="http://schemas.microsoft.com/office/drawing/2014/chart" uri="{C3380CC4-5D6E-409C-BE32-E72D297353CC}">
              <c16:uniqueId val="{00000002-BC97-4ECB-8EDD-B284E957782A}"/>
            </c:ext>
          </c:extLst>
        </c:ser>
        <c:ser>
          <c:idx val="0"/>
          <c:order val="1"/>
          <c:tx>
            <c:strRef>
              <c:f>Data21!$N$18</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BC97-4ECB-8EDD-B284E957782A}"/>
              </c:ext>
            </c:extLst>
          </c:dPt>
          <c:dLbls>
            <c:dLbl>
              <c:idx val="0"/>
              <c:tx>
                <c:rich>
                  <a:bodyPr/>
                  <a:lstStyle/>
                  <a:p>
                    <a:fld id="{BDFC6D5E-1E3B-45EE-928A-8A04750C4562}"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BC97-4ECB-8EDD-B284E957782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Data21!$O$18</c:f>
              <c:numCache>
                <c:formatCode>0%</c:formatCode>
                <c:ptCount val="1"/>
                <c:pt idx="0">
                  <c:v>0.69852539595849261</c:v>
                </c:pt>
              </c:numCache>
            </c:numRef>
          </c:val>
          <c:extLst>
            <c:ext xmlns:c16="http://schemas.microsoft.com/office/drawing/2014/chart" uri="{C3380CC4-5D6E-409C-BE32-E72D297353CC}">
              <c16:uniqueId val="{00000005-BC97-4ECB-8EDD-B284E957782A}"/>
            </c:ext>
          </c:extLst>
        </c:ser>
        <c:dLbls>
          <c:showLegendKey val="0"/>
          <c:showVal val="0"/>
          <c:showCatName val="0"/>
          <c:showSerName val="0"/>
          <c:showPercent val="0"/>
          <c:showBubbleSize val="0"/>
        </c:dLbls>
        <c:gapWidth val="0"/>
        <c:overlap val="100"/>
        <c:axId val="834352815"/>
        <c:axId val="773535839"/>
      </c:barChart>
      <c:scatterChart>
        <c:scatterStyle val="lineMarker"/>
        <c:varyColors val="0"/>
        <c:ser>
          <c:idx val="2"/>
          <c:order val="2"/>
          <c:tx>
            <c:strRef>
              <c:f>Data21!$Q$16</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Data21!$Q$18</c:f>
              <c:numCache>
                <c:formatCode>0%</c:formatCode>
                <c:ptCount val="1"/>
                <c:pt idx="0">
                  <c:v>0.65852539595849258</c:v>
                </c:pt>
              </c:numCache>
            </c:numRef>
          </c:xVal>
          <c:yVal>
            <c:numLit>
              <c:formatCode>General</c:formatCode>
              <c:ptCount val="1"/>
              <c:pt idx="0">
                <c:v>0.5</c:v>
              </c:pt>
            </c:numLit>
          </c:yVal>
          <c:smooth val="0"/>
          <c:extLst>
            <c:ext xmlns:c16="http://schemas.microsoft.com/office/drawing/2014/chart" uri="{C3380CC4-5D6E-409C-BE32-E72D297353CC}">
              <c16:uniqueId val="{00000006-BC97-4ECB-8EDD-B284E957782A}"/>
            </c:ext>
          </c:extLst>
        </c:ser>
        <c:dLbls>
          <c:showLegendKey val="0"/>
          <c:showVal val="0"/>
          <c:showCatName val="0"/>
          <c:showSerName val="0"/>
          <c:showPercent val="0"/>
          <c:showBubbleSize val="0"/>
        </c:dLbls>
        <c:axId val="785782463"/>
        <c:axId val="785780383"/>
      </c:scatterChart>
      <c:catAx>
        <c:axId val="834352815"/>
        <c:scaling>
          <c:orientation val="minMax"/>
        </c:scaling>
        <c:delete val="1"/>
        <c:axPos val="l"/>
        <c:numFmt formatCode="General" sourceLinked="1"/>
        <c:majorTickMark val="none"/>
        <c:minorTickMark val="none"/>
        <c:tickLblPos val="nextTo"/>
        <c:crossAx val="773535839"/>
        <c:crosses val="autoZero"/>
        <c:auto val="1"/>
        <c:lblAlgn val="ctr"/>
        <c:lblOffset val="100"/>
        <c:noMultiLvlLbl val="0"/>
      </c:catAx>
      <c:valAx>
        <c:axId val="773535839"/>
        <c:scaling>
          <c:orientation val="minMax"/>
          <c:max val="1"/>
        </c:scaling>
        <c:delete val="1"/>
        <c:axPos val="b"/>
        <c:numFmt formatCode="0%" sourceLinked="1"/>
        <c:majorTickMark val="none"/>
        <c:minorTickMark val="none"/>
        <c:tickLblPos val="nextTo"/>
        <c:crossAx val="834352815"/>
        <c:crosses val="autoZero"/>
        <c:crossBetween val="between"/>
      </c:valAx>
      <c:valAx>
        <c:axId val="785780383"/>
        <c:scaling>
          <c:orientation val="minMax"/>
          <c:max val="1"/>
        </c:scaling>
        <c:delete val="1"/>
        <c:axPos val="r"/>
        <c:numFmt formatCode="General" sourceLinked="1"/>
        <c:majorTickMark val="out"/>
        <c:minorTickMark val="none"/>
        <c:tickLblPos val="nextTo"/>
        <c:crossAx val="785782463"/>
        <c:crosses val="max"/>
        <c:crossBetween val="midCat"/>
      </c:valAx>
      <c:valAx>
        <c:axId val="785782463"/>
        <c:scaling>
          <c:orientation val="minMax"/>
        </c:scaling>
        <c:delete val="1"/>
        <c:axPos val="b"/>
        <c:numFmt formatCode="0%" sourceLinked="1"/>
        <c:majorTickMark val="out"/>
        <c:minorTickMark val="none"/>
        <c:tickLblPos val="nextTo"/>
        <c:crossAx val="78578038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Data21!$N$19</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Data21!$O$19</c:f>
              <c:numCache>
                <c:formatCode>0%</c:formatCode>
                <c:ptCount val="1"/>
                <c:pt idx="0">
                  <c:v>1</c:v>
                </c:pt>
              </c:numCache>
            </c:numRef>
          </c:val>
          <c:extLst>
            <c:ext xmlns:c16="http://schemas.microsoft.com/office/drawing/2014/chart" uri="{C3380CC4-5D6E-409C-BE32-E72D297353CC}">
              <c16:uniqueId val="{00000000-A013-48FA-ADD7-CC1A90086914}"/>
            </c:ext>
          </c:extLst>
        </c:ser>
        <c:ser>
          <c:idx val="0"/>
          <c:order val="1"/>
          <c:tx>
            <c:strRef>
              <c:f>Data21!$N$17</c:f>
              <c:strCache>
                <c:ptCount val="1"/>
                <c:pt idx="0">
                  <c:v>Women</c:v>
                </c:pt>
              </c:strCache>
            </c:strRef>
          </c:tx>
          <c:spPr>
            <a:blipFill>
              <a:blip xmlns:r="http://schemas.openxmlformats.org/officeDocument/2006/relationships" r:embed="rId2"/>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2-A013-48FA-ADD7-CC1A90086914}"/>
              </c:ext>
            </c:extLst>
          </c:dPt>
          <c:dLbls>
            <c:dLbl>
              <c:idx val="0"/>
              <c:tx>
                <c:rich>
                  <a:bodyPr/>
                  <a:lstStyle/>
                  <a:p>
                    <a:fld id="{196BFA71-BEDB-4636-8FD7-CF5D1E37A341}"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013-48FA-ADD7-CC1A90086914}"/>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Data21!$O$17</c:f>
              <c:numCache>
                <c:formatCode>0%</c:formatCode>
                <c:ptCount val="1"/>
                <c:pt idx="0">
                  <c:v>0.30147460404150739</c:v>
                </c:pt>
              </c:numCache>
            </c:numRef>
          </c:val>
          <c:extLst>
            <c:ext xmlns:c16="http://schemas.microsoft.com/office/drawing/2014/chart" uri="{C3380CC4-5D6E-409C-BE32-E72D297353CC}">
              <c16:uniqueId val="{00000003-A013-48FA-ADD7-CC1A90086914}"/>
            </c:ext>
          </c:extLst>
        </c:ser>
        <c:dLbls>
          <c:showLegendKey val="0"/>
          <c:showVal val="0"/>
          <c:showCatName val="0"/>
          <c:showSerName val="0"/>
          <c:showPercent val="0"/>
          <c:showBubbleSize val="0"/>
        </c:dLbls>
        <c:gapWidth val="0"/>
        <c:overlap val="100"/>
        <c:axId val="834373215"/>
        <c:axId val="883866143"/>
      </c:barChart>
      <c:scatterChart>
        <c:scatterStyle val="lineMarker"/>
        <c:varyColors val="0"/>
        <c:ser>
          <c:idx val="2"/>
          <c:order val="2"/>
          <c:tx>
            <c:strRef>
              <c:f>Data21!$Q$16</c:f>
              <c:strCache>
                <c:ptCount val="1"/>
                <c:pt idx="0">
                  <c:v>Icon</c:v>
                </c:pt>
              </c:strCache>
            </c:strRef>
          </c:tx>
          <c:spPr>
            <a:ln w="25400" cap="rnd">
              <a:noFill/>
              <a:round/>
            </a:ln>
            <a:effectLst/>
          </c:spPr>
          <c:marker>
            <c:symbol val="picture"/>
            <c:spPr>
              <a:blipFill>
                <a:blip xmlns:r="http://schemas.openxmlformats.org/officeDocument/2006/relationships" r:embed="rId4"/>
                <a:stretch>
                  <a:fillRect/>
                </a:stretch>
              </a:blipFill>
              <a:ln w="25400">
                <a:noFill/>
              </a:ln>
              <a:effectLst/>
            </c:spPr>
          </c:marker>
          <c:xVal>
            <c:numRef>
              <c:f>Data21!$Q$17</c:f>
              <c:numCache>
                <c:formatCode>0%</c:formatCode>
                <c:ptCount val="1"/>
                <c:pt idx="0">
                  <c:v>0.26147460404150741</c:v>
                </c:pt>
              </c:numCache>
            </c:numRef>
          </c:xVal>
          <c:yVal>
            <c:numLit>
              <c:formatCode>General</c:formatCode>
              <c:ptCount val="1"/>
              <c:pt idx="0">
                <c:v>0.5</c:v>
              </c:pt>
            </c:numLit>
          </c:yVal>
          <c:smooth val="0"/>
          <c:extLst>
            <c:ext xmlns:c16="http://schemas.microsoft.com/office/drawing/2014/chart" uri="{C3380CC4-5D6E-409C-BE32-E72D297353CC}">
              <c16:uniqueId val="{00000004-A013-48FA-ADD7-CC1A90086914}"/>
            </c:ext>
          </c:extLst>
        </c:ser>
        <c:dLbls>
          <c:showLegendKey val="0"/>
          <c:showVal val="0"/>
          <c:showCatName val="0"/>
          <c:showSerName val="0"/>
          <c:showPercent val="0"/>
          <c:showBubbleSize val="0"/>
        </c:dLbls>
        <c:axId val="1046159711"/>
        <c:axId val="1046170527"/>
      </c:scatterChart>
      <c:catAx>
        <c:axId val="834373215"/>
        <c:scaling>
          <c:orientation val="minMax"/>
        </c:scaling>
        <c:delete val="1"/>
        <c:axPos val="l"/>
        <c:numFmt formatCode="General" sourceLinked="1"/>
        <c:majorTickMark val="none"/>
        <c:minorTickMark val="none"/>
        <c:tickLblPos val="nextTo"/>
        <c:crossAx val="883866143"/>
        <c:crosses val="autoZero"/>
        <c:auto val="1"/>
        <c:lblAlgn val="ctr"/>
        <c:lblOffset val="100"/>
        <c:noMultiLvlLbl val="0"/>
      </c:catAx>
      <c:valAx>
        <c:axId val="883866143"/>
        <c:scaling>
          <c:orientation val="minMax"/>
          <c:max val="1"/>
        </c:scaling>
        <c:delete val="1"/>
        <c:axPos val="b"/>
        <c:numFmt formatCode="0%" sourceLinked="1"/>
        <c:majorTickMark val="none"/>
        <c:minorTickMark val="none"/>
        <c:tickLblPos val="nextTo"/>
        <c:crossAx val="834373215"/>
        <c:crosses val="autoZero"/>
        <c:crossBetween val="between"/>
      </c:valAx>
      <c:valAx>
        <c:axId val="1046170527"/>
        <c:scaling>
          <c:orientation val="minMax"/>
          <c:max val="1"/>
        </c:scaling>
        <c:delete val="1"/>
        <c:axPos val="r"/>
        <c:numFmt formatCode="General" sourceLinked="1"/>
        <c:majorTickMark val="out"/>
        <c:minorTickMark val="none"/>
        <c:tickLblPos val="nextTo"/>
        <c:crossAx val="1046159711"/>
        <c:crosses val="max"/>
        <c:crossBetween val="midCat"/>
      </c:valAx>
      <c:valAx>
        <c:axId val="1046159711"/>
        <c:scaling>
          <c:orientation val="minMax"/>
        </c:scaling>
        <c:delete val="1"/>
        <c:axPos val="b"/>
        <c:numFmt formatCode="0%" sourceLinked="1"/>
        <c:majorTickMark val="out"/>
        <c:minorTickMark val="none"/>
        <c:tickLblPos val="nextTo"/>
        <c:crossAx val="104617052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Data21!$N$19</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3-209A-4245-9F4C-03E9C6CA5EE6}"/>
              </c:ext>
            </c:extLst>
          </c:dPt>
          <c:val>
            <c:numRef>
              <c:f>Data21!$O$19</c:f>
              <c:numCache>
                <c:formatCode>0%</c:formatCode>
                <c:ptCount val="1"/>
                <c:pt idx="0">
                  <c:v>1</c:v>
                </c:pt>
              </c:numCache>
            </c:numRef>
          </c:val>
          <c:extLst>
            <c:ext xmlns:c16="http://schemas.microsoft.com/office/drawing/2014/chart" uri="{C3380CC4-5D6E-409C-BE32-E72D297353CC}">
              <c16:uniqueId val="{00000001-209A-4245-9F4C-03E9C6CA5EE6}"/>
            </c:ext>
          </c:extLst>
        </c:ser>
        <c:ser>
          <c:idx val="0"/>
          <c:order val="1"/>
          <c:tx>
            <c:strRef>
              <c:f>Data21!$N$18</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209A-4245-9F4C-03E9C6CA5EE6}"/>
              </c:ext>
            </c:extLst>
          </c:dPt>
          <c:dLbls>
            <c:dLbl>
              <c:idx val="0"/>
              <c:tx>
                <c:rich>
                  <a:bodyPr/>
                  <a:lstStyle/>
                  <a:p>
                    <a:fld id="{BDFC6D5E-1E3B-45EE-928A-8A04750C4562}"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09A-4245-9F4C-03E9C6CA5E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Data21!$O$18</c:f>
              <c:numCache>
                <c:formatCode>0%</c:formatCode>
                <c:ptCount val="1"/>
                <c:pt idx="0">
                  <c:v>0.69852539595849261</c:v>
                </c:pt>
              </c:numCache>
            </c:numRef>
          </c:val>
          <c:extLst>
            <c:ext xmlns:c16="http://schemas.microsoft.com/office/drawing/2014/chart" uri="{C3380CC4-5D6E-409C-BE32-E72D297353CC}">
              <c16:uniqueId val="{00000000-209A-4245-9F4C-03E9C6CA5EE6}"/>
            </c:ext>
          </c:extLst>
        </c:ser>
        <c:dLbls>
          <c:showLegendKey val="0"/>
          <c:showVal val="0"/>
          <c:showCatName val="0"/>
          <c:showSerName val="0"/>
          <c:showPercent val="0"/>
          <c:showBubbleSize val="0"/>
        </c:dLbls>
        <c:gapWidth val="0"/>
        <c:overlap val="100"/>
        <c:axId val="834352815"/>
        <c:axId val="773535839"/>
      </c:barChart>
      <c:scatterChart>
        <c:scatterStyle val="lineMarker"/>
        <c:varyColors val="0"/>
        <c:ser>
          <c:idx val="2"/>
          <c:order val="2"/>
          <c:tx>
            <c:strRef>
              <c:f>Data21!$Q$16</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Data21!$Q$18</c:f>
              <c:numCache>
                <c:formatCode>0%</c:formatCode>
                <c:ptCount val="1"/>
                <c:pt idx="0">
                  <c:v>0.65852539595849258</c:v>
                </c:pt>
              </c:numCache>
            </c:numRef>
          </c:xVal>
          <c:yVal>
            <c:numLit>
              <c:formatCode>General</c:formatCode>
              <c:ptCount val="1"/>
              <c:pt idx="0">
                <c:v>0.5</c:v>
              </c:pt>
            </c:numLit>
          </c:yVal>
          <c:smooth val="0"/>
          <c:extLst>
            <c:ext xmlns:c16="http://schemas.microsoft.com/office/drawing/2014/chart" uri="{C3380CC4-5D6E-409C-BE32-E72D297353CC}">
              <c16:uniqueId val="{00000005-209A-4245-9F4C-03E9C6CA5EE6}"/>
            </c:ext>
          </c:extLst>
        </c:ser>
        <c:dLbls>
          <c:showLegendKey val="0"/>
          <c:showVal val="0"/>
          <c:showCatName val="0"/>
          <c:showSerName val="0"/>
          <c:showPercent val="0"/>
          <c:showBubbleSize val="0"/>
        </c:dLbls>
        <c:axId val="785782463"/>
        <c:axId val="785780383"/>
      </c:scatterChart>
      <c:catAx>
        <c:axId val="834352815"/>
        <c:scaling>
          <c:orientation val="minMax"/>
        </c:scaling>
        <c:delete val="1"/>
        <c:axPos val="l"/>
        <c:numFmt formatCode="General" sourceLinked="1"/>
        <c:majorTickMark val="none"/>
        <c:minorTickMark val="none"/>
        <c:tickLblPos val="nextTo"/>
        <c:crossAx val="773535839"/>
        <c:crosses val="autoZero"/>
        <c:auto val="1"/>
        <c:lblAlgn val="ctr"/>
        <c:lblOffset val="100"/>
        <c:noMultiLvlLbl val="0"/>
      </c:catAx>
      <c:valAx>
        <c:axId val="773535839"/>
        <c:scaling>
          <c:orientation val="minMax"/>
          <c:max val="1"/>
        </c:scaling>
        <c:delete val="1"/>
        <c:axPos val="b"/>
        <c:numFmt formatCode="0%" sourceLinked="1"/>
        <c:majorTickMark val="none"/>
        <c:minorTickMark val="none"/>
        <c:tickLblPos val="nextTo"/>
        <c:crossAx val="834352815"/>
        <c:crosses val="autoZero"/>
        <c:crossBetween val="between"/>
      </c:valAx>
      <c:valAx>
        <c:axId val="785780383"/>
        <c:scaling>
          <c:orientation val="minMax"/>
          <c:max val="1"/>
        </c:scaling>
        <c:delete val="1"/>
        <c:axPos val="r"/>
        <c:numFmt formatCode="General" sourceLinked="1"/>
        <c:majorTickMark val="out"/>
        <c:minorTickMark val="none"/>
        <c:tickLblPos val="nextTo"/>
        <c:crossAx val="785782463"/>
        <c:crosses val="max"/>
        <c:crossBetween val="midCat"/>
      </c:valAx>
      <c:valAx>
        <c:axId val="785782463"/>
        <c:scaling>
          <c:orientation val="minMax"/>
        </c:scaling>
        <c:delete val="1"/>
        <c:axPos val="b"/>
        <c:numFmt formatCode="0%" sourceLinked="1"/>
        <c:majorTickMark val="out"/>
        <c:minorTickMark val="none"/>
        <c:tickLblPos val="nextTo"/>
        <c:crossAx val="78578038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Data21!$N$19</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Data21!$O$19</c:f>
              <c:numCache>
                <c:formatCode>0%</c:formatCode>
                <c:ptCount val="1"/>
                <c:pt idx="0">
                  <c:v>1</c:v>
                </c:pt>
              </c:numCache>
            </c:numRef>
          </c:val>
          <c:extLst>
            <c:ext xmlns:c16="http://schemas.microsoft.com/office/drawing/2014/chart" uri="{C3380CC4-5D6E-409C-BE32-E72D297353CC}">
              <c16:uniqueId val="{00000001-49CD-4A7D-9C96-3B9231F30B54}"/>
            </c:ext>
          </c:extLst>
        </c:ser>
        <c:ser>
          <c:idx val="0"/>
          <c:order val="1"/>
          <c:tx>
            <c:strRef>
              <c:f>Data21!$N$17</c:f>
              <c:strCache>
                <c:ptCount val="1"/>
                <c:pt idx="0">
                  <c:v>Women</c:v>
                </c:pt>
              </c:strCache>
            </c:strRef>
          </c:tx>
          <c:spPr>
            <a:blipFill>
              <a:blip xmlns:r="http://schemas.openxmlformats.org/officeDocument/2006/relationships" r:embed="rId2"/>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2-49CD-4A7D-9C96-3B9231F30B54}"/>
              </c:ext>
            </c:extLst>
          </c:dPt>
          <c:dLbls>
            <c:dLbl>
              <c:idx val="0"/>
              <c:tx>
                <c:rich>
                  <a:bodyPr/>
                  <a:lstStyle/>
                  <a:p>
                    <a:fld id="{196BFA71-BEDB-4636-8FD7-CF5D1E37A341}"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49CD-4A7D-9C96-3B9231F30B54}"/>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Data21!$O$17</c:f>
              <c:numCache>
                <c:formatCode>0%</c:formatCode>
                <c:ptCount val="1"/>
                <c:pt idx="0">
                  <c:v>0.30147460404150739</c:v>
                </c:pt>
              </c:numCache>
            </c:numRef>
          </c:val>
          <c:extLst>
            <c:ext xmlns:c16="http://schemas.microsoft.com/office/drawing/2014/chart" uri="{C3380CC4-5D6E-409C-BE32-E72D297353CC}">
              <c16:uniqueId val="{00000000-49CD-4A7D-9C96-3B9231F30B54}"/>
            </c:ext>
          </c:extLst>
        </c:ser>
        <c:dLbls>
          <c:showLegendKey val="0"/>
          <c:showVal val="0"/>
          <c:showCatName val="0"/>
          <c:showSerName val="0"/>
          <c:showPercent val="0"/>
          <c:showBubbleSize val="0"/>
        </c:dLbls>
        <c:gapWidth val="0"/>
        <c:overlap val="100"/>
        <c:axId val="834373215"/>
        <c:axId val="883866143"/>
      </c:barChart>
      <c:scatterChart>
        <c:scatterStyle val="lineMarker"/>
        <c:varyColors val="0"/>
        <c:ser>
          <c:idx val="2"/>
          <c:order val="2"/>
          <c:tx>
            <c:strRef>
              <c:f>Data21!$Q$16</c:f>
              <c:strCache>
                <c:ptCount val="1"/>
                <c:pt idx="0">
                  <c:v>Icon</c:v>
                </c:pt>
              </c:strCache>
            </c:strRef>
          </c:tx>
          <c:spPr>
            <a:ln w="25400" cap="rnd">
              <a:noFill/>
              <a:round/>
            </a:ln>
            <a:effectLst/>
          </c:spPr>
          <c:marker>
            <c:symbol val="picture"/>
            <c:spPr>
              <a:blipFill>
                <a:blip xmlns:r="http://schemas.openxmlformats.org/officeDocument/2006/relationships" r:embed="rId4"/>
                <a:stretch>
                  <a:fillRect/>
                </a:stretch>
              </a:blipFill>
              <a:ln w="25400">
                <a:noFill/>
              </a:ln>
              <a:effectLst/>
            </c:spPr>
          </c:marker>
          <c:xVal>
            <c:numRef>
              <c:f>Data21!$Q$17</c:f>
              <c:numCache>
                <c:formatCode>0%</c:formatCode>
                <c:ptCount val="1"/>
                <c:pt idx="0">
                  <c:v>0.26147460404150741</c:v>
                </c:pt>
              </c:numCache>
            </c:numRef>
          </c:xVal>
          <c:yVal>
            <c:numLit>
              <c:formatCode>General</c:formatCode>
              <c:ptCount val="1"/>
              <c:pt idx="0">
                <c:v>0.5</c:v>
              </c:pt>
            </c:numLit>
          </c:yVal>
          <c:smooth val="0"/>
          <c:extLst>
            <c:ext xmlns:c16="http://schemas.microsoft.com/office/drawing/2014/chart" uri="{C3380CC4-5D6E-409C-BE32-E72D297353CC}">
              <c16:uniqueId val="{00000003-49CD-4A7D-9C96-3B9231F30B54}"/>
            </c:ext>
          </c:extLst>
        </c:ser>
        <c:dLbls>
          <c:showLegendKey val="0"/>
          <c:showVal val="0"/>
          <c:showCatName val="0"/>
          <c:showSerName val="0"/>
          <c:showPercent val="0"/>
          <c:showBubbleSize val="0"/>
        </c:dLbls>
        <c:axId val="1046159711"/>
        <c:axId val="1046170527"/>
      </c:scatterChart>
      <c:catAx>
        <c:axId val="834373215"/>
        <c:scaling>
          <c:orientation val="minMax"/>
        </c:scaling>
        <c:delete val="1"/>
        <c:axPos val="l"/>
        <c:numFmt formatCode="General" sourceLinked="1"/>
        <c:majorTickMark val="none"/>
        <c:minorTickMark val="none"/>
        <c:tickLblPos val="nextTo"/>
        <c:crossAx val="883866143"/>
        <c:crosses val="autoZero"/>
        <c:auto val="1"/>
        <c:lblAlgn val="ctr"/>
        <c:lblOffset val="100"/>
        <c:noMultiLvlLbl val="0"/>
      </c:catAx>
      <c:valAx>
        <c:axId val="883866143"/>
        <c:scaling>
          <c:orientation val="minMax"/>
          <c:max val="1"/>
        </c:scaling>
        <c:delete val="1"/>
        <c:axPos val="b"/>
        <c:numFmt formatCode="0%" sourceLinked="1"/>
        <c:majorTickMark val="none"/>
        <c:minorTickMark val="none"/>
        <c:tickLblPos val="nextTo"/>
        <c:crossAx val="834373215"/>
        <c:crosses val="autoZero"/>
        <c:crossBetween val="between"/>
      </c:valAx>
      <c:valAx>
        <c:axId val="1046170527"/>
        <c:scaling>
          <c:orientation val="minMax"/>
          <c:max val="1"/>
        </c:scaling>
        <c:delete val="1"/>
        <c:axPos val="r"/>
        <c:numFmt formatCode="General" sourceLinked="1"/>
        <c:majorTickMark val="out"/>
        <c:minorTickMark val="none"/>
        <c:tickLblPos val="nextTo"/>
        <c:crossAx val="1046159711"/>
        <c:crosses val="max"/>
        <c:crossBetween val="midCat"/>
      </c:valAx>
      <c:valAx>
        <c:axId val="1046159711"/>
        <c:scaling>
          <c:orientation val="minMax"/>
        </c:scaling>
        <c:delete val="1"/>
        <c:axPos val="b"/>
        <c:numFmt formatCode="0%" sourceLinked="1"/>
        <c:majorTickMark val="out"/>
        <c:minorTickMark val="none"/>
        <c:tickLblPos val="nextTo"/>
        <c:crossAx val="104617052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Enrollment of All Students by College</a:t>
            </a:r>
          </a:p>
        </c:rich>
      </c:tx>
      <c:layout>
        <c:manualLayout>
          <c:xMode val="edge"/>
          <c:yMode val="edge"/>
          <c:x val="0.35043160771284376"/>
          <c:y val="1.4869888475836431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manualLayout>
          <c:layoutTarget val="inner"/>
          <c:xMode val="edge"/>
          <c:yMode val="edge"/>
          <c:x val="6.4401525281037986E-2"/>
          <c:y val="9.7967781908302354E-2"/>
          <c:w val="0.9230198583667607"/>
          <c:h val="0.74323820117280881"/>
        </c:manualLayout>
      </c:layout>
      <c:barChart>
        <c:barDir val="col"/>
        <c:grouping val="clustered"/>
        <c:varyColors val="0"/>
        <c:ser>
          <c:idx val="0"/>
          <c:order val="0"/>
          <c:tx>
            <c:strRef>
              <c:f>Data22!$AC$4</c:f>
              <c:strCache>
                <c:ptCount val="1"/>
                <c:pt idx="0">
                  <c:v>No College Designated</c:v>
                </c:pt>
              </c:strCache>
            </c:strRef>
          </c:tx>
          <c:spPr>
            <a:solidFill>
              <a:schemeClr val="dk1">
                <a:tint val="88500"/>
                <a:alpha val="70000"/>
              </a:schemeClr>
            </a:solidFill>
            <a:ln>
              <a:noFill/>
            </a:ln>
            <a:effectLst/>
          </c:spPr>
          <c:invertIfNegative val="0"/>
          <c:cat>
            <c:strRef>
              <c:f>Data22!$AD$3:$AH$3</c:f>
              <c:strCache>
                <c:ptCount val="5"/>
                <c:pt idx="0">
                  <c:v>2019</c:v>
                </c:pt>
                <c:pt idx="1">
                  <c:v>2020</c:v>
                </c:pt>
                <c:pt idx="2">
                  <c:v>2021</c:v>
                </c:pt>
                <c:pt idx="3">
                  <c:v>2022</c:v>
                </c:pt>
                <c:pt idx="4">
                  <c:v>2023</c:v>
                </c:pt>
              </c:strCache>
            </c:strRef>
          </c:cat>
          <c:val>
            <c:numRef>
              <c:f>Data22!$AD$4:$AH$4</c:f>
              <c:numCache>
                <c:formatCode>#,##0</c:formatCode>
                <c:ptCount val="5"/>
                <c:pt idx="0">
                  <c:v>108</c:v>
                </c:pt>
                <c:pt idx="1">
                  <c:v>82</c:v>
                </c:pt>
                <c:pt idx="2">
                  <c:v>88</c:v>
                </c:pt>
                <c:pt idx="3">
                  <c:v>82</c:v>
                </c:pt>
                <c:pt idx="4">
                  <c:v>76</c:v>
                </c:pt>
              </c:numCache>
            </c:numRef>
          </c:val>
          <c:extLst>
            <c:ext xmlns:c16="http://schemas.microsoft.com/office/drawing/2014/chart" uri="{C3380CC4-5D6E-409C-BE32-E72D297353CC}">
              <c16:uniqueId val="{00000000-CDE5-4320-8679-C3ADC04DA93A}"/>
            </c:ext>
          </c:extLst>
        </c:ser>
        <c:ser>
          <c:idx val="1"/>
          <c:order val="1"/>
          <c:tx>
            <c:strRef>
              <c:f>Data22!$AC$5</c:f>
              <c:strCache>
                <c:ptCount val="1"/>
                <c:pt idx="0">
                  <c:v>College of Business</c:v>
                </c:pt>
              </c:strCache>
            </c:strRef>
          </c:tx>
          <c:spPr>
            <a:solidFill>
              <a:schemeClr val="dk1">
                <a:tint val="55000"/>
                <a:alpha val="70000"/>
              </a:schemeClr>
            </a:solidFill>
            <a:ln>
              <a:noFill/>
            </a:ln>
            <a:effectLst/>
          </c:spPr>
          <c:invertIfNegative val="0"/>
          <c:cat>
            <c:strRef>
              <c:f>Data22!$AD$3:$AH$3</c:f>
              <c:strCache>
                <c:ptCount val="5"/>
                <c:pt idx="0">
                  <c:v>2019</c:v>
                </c:pt>
                <c:pt idx="1">
                  <c:v>2020</c:v>
                </c:pt>
                <c:pt idx="2">
                  <c:v>2021</c:v>
                </c:pt>
                <c:pt idx="3">
                  <c:v>2022</c:v>
                </c:pt>
                <c:pt idx="4">
                  <c:v>2023</c:v>
                </c:pt>
              </c:strCache>
            </c:strRef>
          </c:cat>
          <c:val>
            <c:numRef>
              <c:f>Data22!$AD$5:$AH$5</c:f>
              <c:numCache>
                <c:formatCode>#,##0</c:formatCode>
                <c:ptCount val="5"/>
                <c:pt idx="0">
                  <c:v>397</c:v>
                </c:pt>
                <c:pt idx="1">
                  <c:v>378</c:v>
                </c:pt>
                <c:pt idx="2">
                  <c:v>379</c:v>
                </c:pt>
                <c:pt idx="3">
                  <c:v>401</c:v>
                </c:pt>
                <c:pt idx="4">
                  <c:v>484</c:v>
                </c:pt>
              </c:numCache>
            </c:numRef>
          </c:val>
          <c:extLst>
            <c:ext xmlns:c16="http://schemas.microsoft.com/office/drawing/2014/chart" uri="{C3380CC4-5D6E-409C-BE32-E72D297353CC}">
              <c16:uniqueId val="{00000001-CDE5-4320-8679-C3ADC04DA93A}"/>
            </c:ext>
          </c:extLst>
        </c:ser>
        <c:ser>
          <c:idx val="2"/>
          <c:order val="2"/>
          <c:tx>
            <c:strRef>
              <c:f>Data22!$AC$6</c:f>
              <c:strCache>
                <c:ptCount val="1"/>
                <c:pt idx="0">
                  <c:v>College of Computing</c:v>
                </c:pt>
              </c:strCache>
            </c:strRef>
          </c:tx>
          <c:spPr>
            <a:solidFill>
              <a:schemeClr val="dk1">
                <a:tint val="75000"/>
                <a:alpha val="70000"/>
              </a:schemeClr>
            </a:solidFill>
            <a:ln>
              <a:noFill/>
            </a:ln>
            <a:effectLst/>
          </c:spPr>
          <c:invertIfNegative val="0"/>
          <c:cat>
            <c:strRef>
              <c:f>Data22!$AD$3:$AH$3</c:f>
              <c:strCache>
                <c:ptCount val="5"/>
                <c:pt idx="0">
                  <c:v>2019</c:v>
                </c:pt>
                <c:pt idx="1">
                  <c:v>2020</c:v>
                </c:pt>
                <c:pt idx="2">
                  <c:v>2021</c:v>
                </c:pt>
                <c:pt idx="3">
                  <c:v>2022</c:v>
                </c:pt>
                <c:pt idx="4">
                  <c:v>2023</c:v>
                </c:pt>
              </c:strCache>
            </c:strRef>
          </c:cat>
          <c:val>
            <c:numRef>
              <c:f>Data22!$AD$6:$AH$6</c:f>
              <c:numCache>
                <c:formatCode>#,##0</c:formatCode>
                <c:ptCount val="5"/>
                <c:pt idx="0">
                  <c:v>734</c:v>
                </c:pt>
                <c:pt idx="1">
                  <c:v>779</c:v>
                </c:pt>
                <c:pt idx="2">
                  <c:v>827</c:v>
                </c:pt>
                <c:pt idx="3">
                  <c:v>923</c:v>
                </c:pt>
                <c:pt idx="4">
                  <c:v>1054</c:v>
                </c:pt>
              </c:numCache>
            </c:numRef>
          </c:val>
          <c:extLst>
            <c:ext xmlns:c16="http://schemas.microsoft.com/office/drawing/2014/chart" uri="{C3380CC4-5D6E-409C-BE32-E72D297353CC}">
              <c16:uniqueId val="{00000002-CDE5-4320-8679-C3ADC04DA93A}"/>
            </c:ext>
          </c:extLst>
        </c:ser>
        <c:ser>
          <c:idx val="3"/>
          <c:order val="3"/>
          <c:tx>
            <c:strRef>
              <c:f>Data22!$AC$7</c:f>
              <c:strCache>
                <c:ptCount val="1"/>
                <c:pt idx="0">
                  <c:v>College of Engineering</c:v>
                </c:pt>
              </c:strCache>
            </c:strRef>
          </c:tx>
          <c:spPr>
            <a:solidFill>
              <a:schemeClr val="dk1">
                <a:tint val="98500"/>
                <a:alpha val="70000"/>
              </a:schemeClr>
            </a:solidFill>
            <a:ln>
              <a:noFill/>
            </a:ln>
            <a:effectLst/>
          </c:spPr>
          <c:invertIfNegative val="0"/>
          <c:cat>
            <c:strRef>
              <c:f>Data22!$AD$3:$AH$3</c:f>
              <c:strCache>
                <c:ptCount val="5"/>
                <c:pt idx="0">
                  <c:v>2019</c:v>
                </c:pt>
                <c:pt idx="1">
                  <c:v>2020</c:v>
                </c:pt>
                <c:pt idx="2">
                  <c:v>2021</c:v>
                </c:pt>
                <c:pt idx="3">
                  <c:v>2022</c:v>
                </c:pt>
                <c:pt idx="4">
                  <c:v>2023</c:v>
                </c:pt>
              </c:strCache>
            </c:strRef>
          </c:cat>
          <c:val>
            <c:numRef>
              <c:f>Data22!$AD$7:$AH$7</c:f>
              <c:numCache>
                <c:formatCode>#,##0</c:formatCode>
                <c:ptCount val="5"/>
                <c:pt idx="0">
                  <c:v>4430</c:v>
                </c:pt>
                <c:pt idx="1">
                  <c:v>4216</c:v>
                </c:pt>
                <c:pt idx="2">
                  <c:v>4185</c:v>
                </c:pt>
                <c:pt idx="3">
                  <c:v>4085</c:v>
                </c:pt>
                <c:pt idx="4">
                  <c:v>4064</c:v>
                </c:pt>
              </c:numCache>
            </c:numRef>
          </c:val>
          <c:extLst>
            <c:ext xmlns:c16="http://schemas.microsoft.com/office/drawing/2014/chart" uri="{C3380CC4-5D6E-409C-BE32-E72D297353CC}">
              <c16:uniqueId val="{00000003-CDE5-4320-8679-C3ADC04DA93A}"/>
            </c:ext>
          </c:extLst>
        </c:ser>
        <c:ser>
          <c:idx val="4"/>
          <c:order val="4"/>
          <c:tx>
            <c:strRef>
              <c:f>Data22!$AC$8</c:f>
              <c:strCache>
                <c:ptCount val="1"/>
                <c:pt idx="0">
                  <c:v>College of For Res &amp; Env Sci</c:v>
                </c:pt>
              </c:strCache>
            </c:strRef>
          </c:tx>
          <c:spPr>
            <a:solidFill>
              <a:schemeClr val="dk1">
                <a:tint val="30000"/>
                <a:alpha val="70000"/>
              </a:schemeClr>
            </a:solidFill>
            <a:ln>
              <a:noFill/>
            </a:ln>
            <a:effectLst/>
          </c:spPr>
          <c:invertIfNegative val="0"/>
          <c:cat>
            <c:strRef>
              <c:f>Data22!$AD$3:$AH$3</c:f>
              <c:strCache>
                <c:ptCount val="5"/>
                <c:pt idx="0">
                  <c:v>2019</c:v>
                </c:pt>
                <c:pt idx="1">
                  <c:v>2020</c:v>
                </c:pt>
                <c:pt idx="2">
                  <c:v>2021</c:v>
                </c:pt>
                <c:pt idx="3">
                  <c:v>2022</c:v>
                </c:pt>
                <c:pt idx="4">
                  <c:v>2023</c:v>
                </c:pt>
              </c:strCache>
            </c:strRef>
          </c:cat>
          <c:val>
            <c:numRef>
              <c:f>Data22!$AD$8:$AH$8</c:f>
              <c:numCache>
                <c:formatCode>#,##0</c:formatCode>
                <c:ptCount val="5"/>
                <c:pt idx="0">
                  <c:v>251</c:v>
                </c:pt>
                <c:pt idx="1">
                  <c:v>261</c:v>
                </c:pt>
                <c:pt idx="2">
                  <c:v>299</c:v>
                </c:pt>
                <c:pt idx="3">
                  <c:v>338</c:v>
                </c:pt>
                <c:pt idx="4">
                  <c:v>322</c:v>
                </c:pt>
              </c:numCache>
            </c:numRef>
          </c:val>
          <c:extLst>
            <c:ext xmlns:c16="http://schemas.microsoft.com/office/drawing/2014/chart" uri="{C3380CC4-5D6E-409C-BE32-E72D297353CC}">
              <c16:uniqueId val="{00000004-CDE5-4320-8679-C3ADC04DA93A}"/>
            </c:ext>
          </c:extLst>
        </c:ser>
        <c:ser>
          <c:idx val="5"/>
          <c:order val="5"/>
          <c:tx>
            <c:strRef>
              <c:f>Data22!$AC$9</c:f>
              <c:strCache>
                <c:ptCount val="1"/>
                <c:pt idx="0">
                  <c:v>Interdisciplinary Programs</c:v>
                </c:pt>
              </c:strCache>
            </c:strRef>
          </c:tx>
          <c:spPr>
            <a:solidFill>
              <a:schemeClr val="dk1">
                <a:tint val="60000"/>
                <a:alpha val="70000"/>
              </a:schemeClr>
            </a:solidFill>
            <a:ln>
              <a:noFill/>
            </a:ln>
            <a:effectLst/>
          </c:spPr>
          <c:invertIfNegative val="0"/>
          <c:cat>
            <c:strRef>
              <c:f>Data22!$AD$3:$AH$3</c:f>
              <c:strCache>
                <c:ptCount val="5"/>
                <c:pt idx="0">
                  <c:v>2019</c:v>
                </c:pt>
                <c:pt idx="1">
                  <c:v>2020</c:v>
                </c:pt>
                <c:pt idx="2">
                  <c:v>2021</c:v>
                </c:pt>
                <c:pt idx="3">
                  <c:v>2022</c:v>
                </c:pt>
                <c:pt idx="4">
                  <c:v>2023</c:v>
                </c:pt>
              </c:strCache>
            </c:strRef>
          </c:cat>
          <c:val>
            <c:numRef>
              <c:f>Data22!$AD$9:$AH$9</c:f>
              <c:numCache>
                <c:formatCode>#,##0</c:formatCode>
                <c:ptCount val="5"/>
                <c:pt idx="0">
                  <c:v>54</c:v>
                </c:pt>
                <c:pt idx="1">
                  <c:v>53</c:v>
                </c:pt>
                <c:pt idx="2">
                  <c:v>99</c:v>
                </c:pt>
                <c:pt idx="3">
                  <c:v>134</c:v>
                </c:pt>
                <c:pt idx="4">
                  <c:v>176</c:v>
                </c:pt>
              </c:numCache>
            </c:numRef>
          </c:val>
          <c:extLst>
            <c:ext xmlns:c16="http://schemas.microsoft.com/office/drawing/2014/chart" uri="{C3380CC4-5D6E-409C-BE32-E72D297353CC}">
              <c16:uniqueId val="{00000005-CDE5-4320-8679-C3ADC04DA93A}"/>
            </c:ext>
          </c:extLst>
        </c:ser>
        <c:ser>
          <c:idx val="6"/>
          <c:order val="6"/>
          <c:tx>
            <c:strRef>
              <c:f>Data22!$AC$10</c:f>
              <c:strCache>
                <c:ptCount val="1"/>
                <c:pt idx="0">
                  <c:v>College of Sciences &amp; Arts</c:v>
                </c:pt>
              </c:strCache>
            </c:strRef>
          </c:tx>
          <c:spPr>
            <a:solidFill>
              <a:schemeClr val="dk1">
                <a:tint val="80000"/>
                <a:alpha val="70000"/>
              </a:schemeClr>
            </a:solidFill>
            <a:ln>
              <a:noFill/>
            </a:ln>
            <a:effectLst/>
          </c:spPr>
          <c:invertIfNegative val="0"/>
          <c:cat>
            <c:strRef>
              <c:f>Data22!$AD$3:$AH$3</c:f>
              <c:strCache>
                <c:ptCount val="5"/>
                <c:pt idx="0">
                  <c:v>2019</c:v>
                </c:pt>
                <c:pt idx="1">
                  <c:v>2020</c:v>
                </c:pt>
                <c:pt idx="2">
                  <c:v>2021</c:v>
                </c:pt>
                <c:pt idx="3">
                  <c:v>2022</c:v>
                </c:pt>
                <c:pt idx="4">
                  <c:v>2023</c:v>
                </c:pt>
              </c:strCache>
            </c:strRef>
          </c:cat>
          <c:val>
            <c:numRef>
              <c:f>Data22!$AD$10:$AH$10</c:f>
              <c:numCache>
                <c:formatCode>#,##0</c:formatCode>
                <c:ptCount val="5"/>
                <c:pt idx="0">
                  <c:v>1067</c:v>
                </c:pt>
                <c:pt idx="1">
                  <c:v>1106</c:v>
                </c:pt>
                <c:pt idx="2">
                  <c:v>1132</c:v>
                </c:pt>
                <c:pt idx="3">
                  <c:v>1111</c:v>
                </c:pt>
                <c:pt idx="4">
                  <c:v>1148</c:v>
                </c:pt>
              </c:numCache>
            </c:numRef>
          </c:val>
          <c:extLst>
            <c:ext xmlns:c16="http://schemas.microsoft.com/office/drawing/2014/chart" uri="{C3380CC4-5D6E-409C-BE32-E72D297353CC}">
              <c16:uniqueId val="{00000006-CDE5-4320-8679-C3ADC04DA93A}"/>
            </c:ext>
          </c:extLst>
        </c:ser>
        <c:dLbls>
          <c:showLegendKey val="0"/>
          <c:showVal val="0"/>
          <c:showCatName val="0"/>
          <c:showSerName val="0"/>
          <c:showPercent val="0"/>
          <c:showBubbleSize val="0"/>
        </c:dLbls>
        <c:gapWidth val="80"/>
        <c:overlap val="25"/>
        <c:axId val="528886480"/>
        <c:axId val="496970528"/>
      </c:barChart>
      <c:catAx>
        <c:axId val="5288864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496970528"/>
        <c:crosses val="autoZero"/>
        <c:auto val="1"/>
        <c:lblAlgn val="ctr"/>
        <c:lblOffset val="100"/>
        <c:noMultiLvlLbl val="0"/>
      </c:catAx>
      <c:valAx>
        <c:axId val="496970528"/>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28886480"/>
        <c:crosses val="autoZero"/>
        <c:crossBetween val="between"/>
      </c:valAx>
      <c:spPr>
        <a:noFill/>
        <a:ln>
          <a:noFill/>
        </a:ln>
        <a:effectLst/>
      </c:spPr>
    </c:plotArea>
    <c:legend>
      <c:legendPos val="b"/>
      <c:layout>
        <c:manualLayout>
          <c:xMode val="edge"/>
          <c:yMode val="edge"/>
          <c:x val="0.11289303674090481"/>
          <c:y val="0.89126364780610601"/>
          <c:w val="0.81538021726700971"/>
          <c:h val="9.88230932100030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[All Students 2023-24.xlsx]Data23!PivotTable3</c:name>
    <c:fmtId val="2"/>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sz="1800" b="0" i="0" baseline="0">
                <a:effectLst/>
              </a:rPr>
              <a:t>Enrollment of Undergraduate Students by College</a:t>
            </a:r>
            <a:endParaRPr lang="en-US">
              <a:effectLst/>
            </a:endParaRP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pivotFmt>
      <c:pivotFmt>
        <c:idx val="16"/>
        <c:spPr>
          <a:solidFill>
            <a:schemeClr val="dk1">
              <a:tint val="88500"/>
              <a:alpha val="70000"/>
            </a:schemeClr>
          </a:solidFill>
          <a:ln>
            <a:noFill/>
          </a:ln>
          <a:effectLst/>
        </c:spPr>
        <c:marker>
          <c:symbol val="none"/>
        </c:marker>
      </c:pivotFmt>
      <c:pivotFmt>
        <c:idx val="17"/>
        <c:spPr>
          <a:solidFill>
            <a:schemeClr val="dk1">
              <a:tint val="88500"/>
              <a:alpha val="70000"/>
            </a:schemeClr>
          </a:solidFill>
          <a:ln>
            <a:noFill/>
          </a:ln>
          <a:effectLst/>
        </c:spPr>
        <c:marker>
          <c:symbol val="none"/>
        </c:marker>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pivotFmt>
      <c:pivotFmt>
        <c:idx val="22"/>
        <c:spPr>
          <a:solidFill>
            <a:schemeClr val="dk1">
              <a:tint val="88500"/>
              <a:alpha val="70000"/>
            </a:schemeClr>
          </a:solidFill>
          <a:ln>
            <a:noFill/>
          </a:ln>
          <a:effectLst/>
        </c:spPr>
        <c:marker>
          <c:symbol val="none"/>
        </c:marker>
      </c:pivotFmt>
      <c:pivotFmt>
        <c:idx val="23"/>
        <c:spPr>
          <a:solidFill>
            <a:schemeClr val="dk1">
              <a:tint val="88500"/>
              <a:alpha val="70000"/>
            </a:schemeClr>
          </a:solidFill>
          <a:ln>
            <a:noFill/>
          </a:ln>
          <a:effectLst/>
        </c:spPr>
        <c:marker>
          <c:symbol val="none"/>
        </c:marker>
      </c:pivotFmt>
      <c:pivotFmt>
        <c:idx val="24"/>
        <c:spPr>
          <a:solidFill>
            <a:schemeClr val="dk1">
              <a:tint val="88500"/>
              <a:alpha val="70000"/>
            </a:schemeClr>
          </a:solidFill>
          <a:ln>
            <a:noFill/>
          </a:ln>
          <a:effectLst/>
        </c:spPr>
        <c:marker>
          <c:symbol val="none"/>
        </c:marker>
      </c:pivotFmt>
      <c:pivotFmt>
        <c:idx val="25"/>
        <c:spPr>
          <a:solidFill>
            <a:schemeClr val="dk1">
              <a:tint val="88500"/>
              <a:alpha val="70000"/>
            </a:schemeClr>
          </a:solidFill>
          <a:ln>
            <a:noFill/>
          </a:ln>
          <a:effectLst/>
        </c:spPr>
        <c:marker>
          <c:symbol val="none"/>
        </c:marker>
      </c:pivotFmt>
      <c:pivotFmt>
        <c:idx val="26"/>
        <c:spPr>
          <a:solidFill>
            <a:schemeClr val="dk1">
              <a:tint val="88500"/>
              <a:alpha val="70000"/>
            </a:schemeClr>
          </a:solidFill>
          <a:ln>
            <a:noFill/>
          </a:ln>
          <a:effectLst/>
        </c:spPr>
        <c:marker>
          <c:symbol val="none"/>
        </c:marker>
      </c:pivotFmt>
      <c:pivotFmt>
        <c:idx val="27"/>
        <c:spPr>
          <a:solidFill>
            <a:schemeClr val="dk1">
              <a:tint val="88500"/>
              <a:alpha val="70000"/>
            </a:schemeClr>
          </a:solidFill>
          <a:ln>
            <a:noFill/>
          </a:ln>
          <a:effectLst/>
        </c:spPr>
        <c:marker>
          <c:symbol val="none"/>
        </c:marker>
      </c:pivotFmt>
      <c:pivotFmt>
        <c:idx val="28"/>
        <c:spPr>
          <a:solidFill>
            <a:schemeClr val="dk1">
              <a:tint val="88500"/>
              <a:alpha val="70000"/>
            </a:schemeClr>
          </a:solidFill>
          <a:ln>
            <a:noFill/>
          </a:ln>
          <a:effectLst/>
        </c:spPr>
        <c:marker>
          <c:symbol val="none"/>
        </c:marker>
      </c:pivotFmt>
      <c:pivotFmt>
        <c:idx val="29"/>
        <c:spPr>
          <a:solidFill>
            <a:schemeClr val="dk1">
              <a:tint val="88500"/>
              <a:alpha val="70000"/>
            </a:schemeClr>
          </a:solidFill>
          <a:ln>
            <a:noFill/>
          </a:ln>
          <a:effectLst/>
        </c:spPr>
        <c:marker>
          <c:symbol val="none"/>
        </c:marker>
      </c:pivotFmt>
      <c:pivotFmt>
        <c:idx val="30"/>
        <c:spPr>
          <a:solidFill>
            <a:schemeClr val="dk1">
              <a:tint val="88500"/>
              <a:alpha val="70000"/>
            </a:schemeClr>
          </a:solidFill>
          <a:ln>
            <a:noFill/>
          </a:ln>
          <a:effectLst/>
        </c:spPr>
        <c:marker>
          <c:symbol val="none"/>
        </c:marker>
      </c:pivotFmt>
      <c:pivotFmt>
        <c:idx val="31"/>
        <c:spPr>
          <a:solidFill>
            <a:schemeClr val="dk1">
              <a:tint val="88500"/>
              <a:alpha val="70000"/>
            </a:schemeClr>
          </a:solidFill>
          <a:ln>
            <a:noFill/>
          </a:ln>
          <a:effectLst/>
        </c:spPr>
        <c:marker>
          <c:symbol val="none"/>
        </c:marker>
      </c:pivotFmt>
      <c:pivotFmt>
        <c:idx val="32"/>
        <c:spPr>
          <a:solidFill>
            <a:schemeClr val="dk1">
              <a:tint val="88500"/>
              <a:alpha val="70000"/>
            </a:schemeClr>
          </a:solidFill>
          <a:ln>
            <a:noFill/>
          </a:ln>
          <a:effectLst/>
        </c:spPr>
        <c:marker>
          <c:symbol val="none"/>
        </c:marker>
      </c:pivotFmt>
      <c:pivotFmt>
        <c:idx val="33"/>
        <c:spPr>
          <a:solidFill>
            <a:schemeClr val="dk1">
              <a:tint val="88500"/>
              <a:alpha val="70000"/>
            </a:schemeClr>
          </a:solidFill>
          <a:ln>
            <a:noFill/>
          </a:ln>
          <a:effectLst/>
        </c:spPr>
        <c:marker>
          <c:symbol val="none"/>
        </c:marker>
      </c:pivotFmt>
      <c:pivotFmt>
        <c:idx val="34"/>
        <c:spPr>
          <a:solidFill>
            <a:schemeClr val="dk1">
              <a:tint val="88500"/>
              <a:alpha val="70000"/>
            </a:schemeClr>
          </a:solidFill>
          <a:ln>
            <a:noFill/>
          </a:ln>
          <a:effectLst/>
        </c:spPr>
        <c:marker>
          <c:symbol val="none"/>
        </c:marker>
      </c:pivotFmt>
      <c:pivotFmt>
        <c:idx val="35"/>
        <c:spPr>
          <a:solidFill>
            <a:schemeClr val="dk1">
              <a:tint val="88500"/>
              <a:alpha val="70000"/>
            </a:schemeClr>
          </a:solidFill>
          <a:ln>
            <a:noFill/>
          </a:ln>
          <a:effectLst/>
        </c:spPr>
        <c:marker>
          <c:symbol val="none"/>
        </c:marker>
      </c:pivotFmt>
      <c:pivotFmt>
        <c:idx val="36"/>
        <c:spPr>
          <a:solidFill>
            <a:schemeClr val="dk1">
              <a:tint val="88500"/>
              <a:alpha val="70000"/>
            </a:schemeClr>
          </a:solidFill>
          <a:ln>
            <a:noFill/>
          </a:ln>
          <a:effectLst/>
        </c:spPr>
        <c:marker>
          <c:symbol val="none"/>
        </c:marker>
      </c:pivotFmt>
      <c:pivotFmt>
        <c:idx val="37"/>
        <c:spPr>
          <a:solidFill>
            <a:schemeClr val="dk1">
              <a:tint val="88500"/>
              <a:alpha val="70000"/>
            </a:schemeClr>
          </a:solidFill>
          <a:ln>
            <a:noFill/>
          </a:ln>
          <a:effectLst/>
        </c:spPr>
        <c:marker>
          <c:symbol val="none"/>
        </c:marker>
      </c:pivotFmt>
      <c:pivotFmt>
        <c:idx val="3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Data23!$P$123:$P$124</c:f>
              <c:strCache>
                <c:ptCount val="1"/>
                <c:pt idx="0">
                  <c:v>No College Designated</c:v>
                </c:pt>
              </c:strCache>
            </c:strRef>
          </c:tx>
          <c:spPr>
            <a:solidFill>
              <a:schemeClr val="dk1">
                <a:tint val="885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Data23!$P$125:$P$129</c:f>
              <c:numCache>
                <c:formatCode>General</c:formatCode>
                <c:ptCount val="5"/>
                <c:pt idx="0">
                  <c:v>77</c:v>
                </c:pt>
                <c:pt idx="1">
                  <c:v>68</c:v>
                </c:pt>
                <c:pt idx="2">
                  <c:v>76</c:v>
                </c:pt>
                <c:pt idx="3">
                  <c:v>67</c:v>
                </c:pt>
                <c:pt idx="4">
                  <c:v>66</c:v>
                </c:pt>
              </c:numCache>
            </c:numRef>
          </c:val>
          <c:extLst>
            <c:ext xmlns:c16="http://schemas.microsoft.com/office/drawing/2014/chart" uri="{C3380CC4-5D6E-409C-BE32-E72D297353CC}">
              <c16:uniqueId val="{00000000-9960-4AB6-BA00-FD93A0B2E524}"/>
            </c:ext>
          </c:extLst>
        </c:ser>
        <c:ser>
          <c:idx val="1"/>
          <c:order val="1"/>
          <c:tx>
            <c:strRef>
              <c:f>Data23!$Q$123:$Q$124</c:f>
              <c:strCache>
                <c:ptCount val="1"/>
                <c:pt idx="0">
                  <c:v>College of Business</c:v>
                </c:pt>
              </c:strCache>
            </c:strRef>
          </c:tx>
          <c:spPr>
            <a:solidFill>
              <a:schemeClr val="dk1">
                <a:tint val="550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Data23!$Q$125:$Q$129</c:f>
              <c:numCache>
                <c:formatCode>General</c:formatCode>
                <c:ptCount val="5"/>
                <c:pt idx="0">
                  <c:v>344</c:v>
                </c:pt>
                <c:pt idx="1">
                  <c:v>321</c:v>
                </c:pt>
                <c:pt idx="2">
                  <c:v>317</c:v>
                </c:pt>
                <c:pt idx="3">
                  <c:v>325</c:v>
                </c:pt>
                <c:pt idx="4">
                  <c:v>373</c:v>
                </c:pt>
              </c:numCache>
            </c:numRef>
          </c:val>
          <c:extLst>
            <c:ext xmlns:c16="http://schemas.microsoft.com/office/drawing/2014/chart" uri="{C3380CC4-5D6E-409C-BE32-E72D297353CC}">
              <c16:uniqueId val="{00000001-9960-4AB6-BA00-FD93A0B2E524}"/>
            </c:ext>
          </c:extLst>
        </c:ser>
        <c:ser>
          <c:idx val="2"/>
          <c:order val="2"/>
          <c:tx>
            <c:strRef>
              <c:f>Data23!$R$123:$R$124</c:f>
              <c:strCache>
                <c:ptCount val="1"/>
                <c:pt idx="0">
                  <c:v>College of Computing</c:v>
                </c:pt>
              </c:strCache>
            </c:strRef>
          </c:tx>
          <c:spPr>
            <a:solidFill>
              <a:schemeClr val="dk1">
                <a:tint val="750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Data23!$R$125:$R$129</c:f>
              <c:numCache>
                <c:formatCode>General</c:formatCode>
                <c:ptCount val="5"/>
                <c:pt idx="0">
                  <c:v>651</c:v>
                </c:pt>
                <c:pt idx="1">
                  <c:v>689</c:v>
                </c:pt>
                <c:pt idx="2">
                  <c:v>741</c:v>
                </c:pt>
                <c:pt idx="3">
                  <c:v>777</c:v>
                </c:pt>
                <c:pt idx="4">
                  <c:v>824</c:v>
                </c:pt>
              </c:numCache>
            </c:numRef>
          </c:val>
          <c:extLst>
            <c:ext xmlns:c16="http://schemas.microsoft.com/office/drawing/2014/chart" uri="{C3380CC4-5D6E-409C-BE32-E72D297353CC}">
              <c16:uniqueId val="{00000002-9960-4AB6-BA00-FD93A0B2E524}"/>
            </c:ext>
          </c:extLst>
        </c:ser>
        <c:ser>
          <c:idx val="3"/>
          <c:order val="3"/>
          <c:tx>
            <c:strRef>
              <c:f>Data23!$S$123:$S$124</c:f>
              <c:strCache>
                <c:ptCount val="1"/>
                <c:pt idx="0">
                  <c:v>College of Engineering</c:v>
                </c:pt>
              </c:strCache>
            </c:strRef>
          </c:tx>
          <c:spPr>
            <a:solidFill>
              <a:schemeClr val="dk1">
                <a:tint val="985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Data23!$S$125:$S$129</c:f>
              <c:numCache>
                <c:formatCode>General</c:formatCode>
                <c:ptCount val="5"/>
                <c:pt idx="0">
                  <c:v>3692</c:v>
                </c:pt>
                <c:pt idx="1">
                  <c:v>3555</c:v>
                </c:pt>
                <c:pt idx="2">
                  <c:v>3533</c:v>
                </c:pt>
                <c:pt idx="3">
                  <c:v>3398</c:v>
                </c:pt>
                <c:pt idx="4">
                  <c:v>3401</c:v>
                </c:pt>
              </c:numCache>
            </c:numRef>
          </c:val>
          <c:extLst>
            <c:ext xmlns:c16="http://schemas.microsoft.com/office/drawing/2014/chart" uri="{C3380CC4-5D6E-409C-BE32-E72D297353CC}">
              <c16:uniqueId val="{00000003-9960-4AB6-BA00-FD93A0B2E524}"/>
            </c:ext>
          </c:extLst>
        </c:ser>
        <c:ser>
          <c:idx val="4"/>
          <c:order val="4"/>
          <c:tx>
            <c:strRef>
              <c:f>Data23!$T$123:$T$124</c:f>
              <c:strCache>
                <c:ptCount val="1"/>
                <c:pt idx="0">
                  <c:v>College of For Res &amp; Env Sci</c:v>
                </c:pt>
              </c:strCache>
            </c:strRef>
          </c:tx>
          <c:spPr>
            <a:solidFill>
              <a:schemeClr val="dk1">
                <a:tint val="300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Data23!$T$125:$T$129</c:f>
              <c:numCache>
                <c:formatCode>General</c:formatCode>
                <c:ptCount val="5"/>
                <c:pt idx="0">
                  <c:v>183</c:v>
                </c:pt>
                <c:pt idx="1">
                  <c:v>197</c:v>
                </c:pt>
                <c:pt idx="2">
                  <c:v>234</c:v>
                </c:pt>
                <c:pt idx="3">
                  <c:v>263</c:v>
                </c:pt>
                <c:pt idx="4">
                  <c:v>262</c:v>
                </c:pt>
              </c:numCache>
            </c:numRef>
          </c:val>
          <c:extLst>
            <c:ext xmlns:c16="http://schemas.microsoft.com/office/drawing/2014/chart" uri="{C3380CC4-5D6E-409C-BE32-E72D297353CC}">
              <c16:uniqueId val="{00000004-9960-4AB6-BA00-FD93A0B2E524}"/>
            </c:ext>
          </c:extLst>
        </c:ser>
        <c:ser>
          <c:idx val="5"/>
          <c:order val="5"/>
          <c:tx>
            <c:strRef>
              <c:f>Data23!$U$123:$U$124</c:f>
              <c:strCache>
                <c:ptCount val="1"/>
                <c:pt idx="0">
                  <c:v>School of Technology</c:v>
                </c:pt>
              </c:strCache>
            </c:strRef>
          </c:tx>
          <c:spPr>
            <a:solidFill>
              <a:schemeClr val="dk1">
                <a:tint val="600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Data23!$U$125:$U$129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9960-4AB6-BA00-FD93A0B2E524}"/>
            </c:ext>
          </c:extLst>
        </c:ser>
        <c:ser>
          <c:idx val="6"/>
          <c:order val="6"/>
          <c:tx>
            <c:strRef>
              <c:f>Data23!$V$123:$V$124</c:f>
              <c:strCache>
                <c:ptCount val="1"/>
                <c:pt idx="0">
                  <c:v>College of Sciences &amp; Arts</c:v>
                </c:pt>
              </c:strCache>
            </c:strRef>
          </c:tx>
          <c:spPr>
            <a:solidFill>
              <a:schemeClr val="dk1">
                <a:tint val="800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Data23!$V$125:$V$129</c:f>
              <c:numCache>
                <c:formatCode>General</c:formatCode>
                <c:ptCount val="5"/>
                <c:pt idx="0">
                  <c:v>764</c:v>
                </c:pt>
                <c:pt idx="1">
                  <c:v>769</c:v>
                </c:pt>
                <c:pt idx="2">
                  <c:v>806</c:v>
                </c:pt>
                <c:pt idx="3">
                  <c:v>785</c:v>
                </c:pt>
                <c:pt idx="4">
                  <c:v>847</c:v>
                </c:pt>
              </c:numCache>
            </c:numRef>
          </c:val>
          <c:extLst>
            <c:ext xmlns:c16="http://schemas.microsoft.com/office/drawing/2014/chart" uri="{C3380CC4-5D6E-409C-BE32-E72D297353CC}">
              <c16:uniqueId val="{00000006-9960-4AB6-BA00-FD93A0B2E524}"/>
            </c:ext>
          </c:extLst>
        </c:ser>
        <c:ser>
          <c:idx val="7"/>
          <c:order val="7"/>
          <c:tx>
            <c:strRef>
              <c:f>Data23!$W$123:$W$124</c:f>
              <c:strCache>
                <c:ptCount val="1"/>
                <c:pt idx="0">
                  <c:v>Interdisciplinary Programs</c:v>
                </c:pt>
              </c:strCache>
            </c:strRef>
          </c:tx>
          <c:spPr>
            <a:solidFill>
              <a:schemeClr val="dk1">
                <a:tint val="88500"/>
                <a:alpha val="70000"/>
              </a:schemeClr>
            </a:solidFill>
            <a:ln>
              <a:noFill/>
            </a:ln>
            <a:effectLst/>
          </c:spPr>
          <c:invertIfNegative val="0"/>
          <c:cat>
            <c:strRef>
              <c:f>Data23!$O$125:$O$129</c:f>
              <c:strCache>
                <c:ptCount val="5"/>
                <c:pt idx="0">
                  <c:v>2019 </c:v>
                </c:pt>
                <c:pt idx="1">
                  <c:v>2020 </c:v>
                </c:pt>
                <c:pt idx="2">
                  <c:v>2021 </c:v>
                </c:pt>
                <c:pt idx="3">
                  <c:v>2022 </c:v>
                </c:pt>
                <c:pt idx="4">
                  <c:v>2023 </c:v>
                </c:pt>
              </c:strCache>
            </c:strRef>
          </c:cat>
          <c:val>
            <c:numRef>
              <c:f>Data23!$W$125:$W$129</c:f>
              <c:numCache>
                <c:formatCode>General</c:formatCode>
                <c:ptCount val="5"/>
                <c:pt idx="0">
                  <c:v>53</c:v>
                </c:pt>
                <c:pt idx="1">
                  <c:v>43</c:v>
                </c:pt>
                <c:pt idx="2">
                  <c:v>71</c:v>
                </c:pt>
                <c:pt idx="3">
                  <c:v>95</c:v>
                </c:pt>
                <c:pt idx="4">
                  <c:v>130</c:v>
                </c:pt>
              </c:numCache>
            </c:numRef>
          </c:val>
          <c:extLst>
            <c:ext xmlns:c16="http://schemas.microsoft.com/office/drawing/2014/chart" uri="{C3380CC4-5D6E-409C-BE32-E72D297353CC}">
              <c16:uniqueId val="{00000007-9960-4AB6-BA00-FD93A0B2E524}"/>
            </c:ext>
          </c:extLst>
        </c:ser>
        <c:dLbls>
          <c:showLegendKey val="0"/>
          <c:showVal val="0"/>
          <c:showCatName val="0"/>
          <c:showSerName val="0"/>
          <c:showPercent val="0"/>
          <c:showBubbleSize val="0"/>
        </c:dLbls>
        <c:gapWidth val="80"/>
        <c:overlap val="25"/>
        <c:axId val="1334110656"/>
        <c:axId val="1567607792"/>
      </c:barChart>
      <c:catAx>
        <c:axId val="133411065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567607792"/>
        <c:crosses val="autoZero"/>
        <c:auto val="1"/>
        <c:lblAlgn val="ctr"/>
        <c:lblOffset val="100"/>
        <c:noMultiLvlLbl val="0"/>
      </c:catAx>
      <c:valAx>
        <c:axId val="156760779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334110656"/>
        <c:crosses val="autoZero"/>
        <c:crossBetween val="between"/>
      </c:valAx>
      <c:spPr>
        <a:noFill/>
        <a:ln>
          <a:noFill/>
        </a:ln>
        <a:effectLst/>
      </c:spPr>
    </c:plotArea>
    <c:legend>
      <c:legendPos val="b"/>
      <c:layout>
        <c:manualLayout>
          <c:xMode val="edge"/>
          <c:yMode val="edge"/>
          <c:x val="0.1062488818111219"/>
          <c:y val="0.89840576833751229"/>
          <c:w val="0.80997414649011568"/>
          <c:h val="8.5657980015271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[All Students 2023-24.xlsx]Data24!PivotTable5</c:name>
    <c:fmtId val="2"/>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sz="1800" b="0" i="0" baseline="0">
                <a:effectLst/>
              </a:rPr>
              <a:t>Enrollment of Graduate Students by College</a:t>
            </a:r>
            <a:endParaRPr lang="en-US">
              <a:effectLst/>
            </a:endParaRP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pivotFmt>
      <c:pivotFmt>
        <c:idx val="16"/>
        <c:spPr>
          <a:solidFill>
            <a:schemeClr val="dk1">
              <a:tint val="88500"/>
              <a:alpha val="70000"/>
            </a:schemeClr>
          </a:solidFill>
          <a:ln>
            <a:noFill/>
          </a:ln>
          <a:effectLst/>
        </c:spPr>
        <c:marker>
          <c:symbol val="none"/>
        </c:marker>
      </c:pivotFmt>
      <c:pivotFmt>
        <c:idx val="17"/>
        <c:spPr>
          <a:solidFill>
            <a:schemeClr val="dk1">
              <a:tint val="88500"/>
              <a:alpha val="70000"/>
            </a:schemeClr>
          </a:solidFill>
          <a:ln>
            <a:noFill/>
          </a:ln>
          <a:effectLst/>
        </c:spPr>
        <c:marker>
          <c:symbol val="none"/>
        </c:marker>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pivotFmt>
      <c:pivotFmt>
        <c:idx val="22"/>
        <c:spPr>
          <a:solidFill>
            <a:schemeClr val="dk1">
              <a:tint val="88500"/>
              <a:alpha val="70000"/>
            </a:schemeClr>
          </a:solidFill>
          <a:ln>
            <a:noFill/>
          </a:ln>
          <a:effectLst/>
        </c:spPr>
        <c:marker>
          <c:symbol val="none"/>
        </c:marker>
      </c:pivotFmt>
      <c:pivotFmt>
        <c:idx val="23"/>
        <c:spPr>
          <a:solidFill>
            <a:schemeClr val="dk1">
              <a:tint val="88500"/>
              <a:alpha val="70000"/>
            </a:schemeClr>
          </a:solidFill>
          <a:ln>
            <a:noFill/>
          </a:ln>
          <a:effectLst/>
        </c:spPr>
        <c:marker>
          <c:symbol val="none"/>
        </c:marker>
      </c:pivotFmt>
      <c:pivotFmt>
        <c:idx val="24"/>
        <c:spPr>
          <a:solidFill>
            <a:schemeClr val="dk1">
              <a:tint val="88500"/>
              <a:alpha val="70000"/>
            </a:schemeClr>
          </a:solidFill>
          <a:ln>
            <a:noFill/>
          </a:ln>
          <a:effectLst/>
        </c:spPr>
        <c:marker>
          <c:symbol val="none"/>
        </c:marker>
      </c:pivotFmt>
      <c:pivotFmt>
        <c:idx val="25"/>
        <c:spPr>
          <a:solidFill>
            <a:schemeClr val="dk1">
              <a:tint val="88500"/>
              <a:alpha val="70000"/>
            </a:schemeClr>
          </a:solidFill>
          <a:ln>
            <a:noFill/>
          </a:ln>
          <a:effectLst/>
        </c:spPr>
        <c:marker>
          <c:symbol val="none"/>
        </c:marker>
      </c:pivotFmt>
      <c:pivotFmt>
        <c:idx val="26"/>
        <c:spPr>
          <a:solidFill>
            <a:schemeClr val="dk1">
              <a:tint val="88500"/>
              <a:alpha val="70000"/>
            </a:schemeClr>
          </a:solidFill>
          <a:ln>
            <a:noFill/>
          </a:ln>
          <a:effectLst/>
        </c:spPr>
        <c:marker>
          <c:symbol val="none"/>
        </c:marker>
      </c:pivotFmt>
      <c:pivotFmt>
        <c:idx val="27"/>
        <c:spPr>
          <a:solidFill>
            <a:schemeClr val="dk1">
              <a:tint val="88500"/>
              <a:alpha val="70000"/>
            </a:schemeClr>
          </a:solidFill>
          <a:ln>
            <a:noFill/>
          </a:ln>
          <a:effectLst/>
        </c:spPr>
        <c:marker>
          <c:symbol val="none"/>
        </c:marker>
      </c:pivotFmt>
      <c:pivotFmt>
        <c:idx val="28"/>
        <c:spPr>
          <a:solidFill>
            <a:schemeClr val="dk1">
              <a:tint val="88500"/>
              <a:alpha val="70000"/>
            </a:schemeClr>
          </a:solidFill>
          <a:ln>
            <a:noFill/>
          </a:ln>
          <a:effectLst/>
        </c:spPr>
        <c:marker>
          <c:symbol val="none"/>
        </c:marker>
      </c:pivotFmt>
      <c:pivotFmt>
        <c:idx val="29"/>
        <c:spPr>
          <a:solidFill>
            <a:schemeClr val="dk1">
              <a:tint val="88500"/>
              <a:alpha val="70000"/>
            </a:schemeClr>
          </a:solidFill>
          <a:ln>
            <a:noFill/>
          </a:ln>
          <a:effectLst/>
        </c:spPr>
        <c:marker>
          <c:symbol val="none"/>
        </c:marker>
      </c:pivotFmt>
      <c:pivotFmt>
        <c:idx val="30"/>
        <c:spPr>
          <a:solidFill>
            <a:schemeClr val="dk1">
              <a:tint val="88500"/>
              <a:alpha val="70000"/>
            </a:schemeClr>
          </a:solidFill>
          <a:ln>
            <a:noFill/>
          </a:ln>
          <a:effectLst/>
        </c:spPr>
        <c:marker>
          <c:symbol val="none"/>
        </c:marker>
      </c:pivotFmt>
      <c:pivotFmt>
        <c:idx val="31"/>
        <c:spPr>
          <a:solidFill>
            <a:schemeClr val="dk1">
              <a:tint val="88500"/>
              <a:alpha val="70000"/>
            </a:schemeClr>
          </a:solidFill>
          <a:ln>
            <a:noFill/>
          </a:ln>
          <a:effectLst/>
        </c:spPr>
        <c:marker>
          <c:symbol val="none"/>
        </c:marker>
      </c:pivotFmt>
      <c:pivotFmt>
        <c:idx val="32"/>
        <c:spPr>
          <a:solidFill>
            <a:schemeClr val="dk1">
              <a:tint val="88500"/>
              <a:alpha val="70000"/>
            </a:schemeClr>
          </a:solidFill>
          <a:ln>
            <a:noFill/>
          </a:ln>
          <a:effectLst/>
        </c:spPr>
        <c:marker>
          <c:symbol val="none"/>
        </c:marker>
      </c:pivotFmt>
      <c:pivotFmt>
        <c:idx val="33"/>
        <c:spPr>
          <a:solidFill>
            <a:schemeClr val="dk1">
              <a:tint val="88500"/>
              <a:alpha val="70000"/>
            </a:schemeClr>
          </a:solidFill>
          <a:ln>
            <a:noFill/>
          </a:ln>
          <a:effectLst/>
        </c:spPr>
        <c:marker>
          <c:symbol val="none"/>
        </c:marker>
      </c:pivotFmt>
      <c:pivotFmt>
        <c:idx val="34"/>
        <c:spPr>
          <a:solidFill>
            <a:schemeClr val="dk1">
              <a:tint val="88500"/>
              <a:alpha val="70000"/>
            </a:schemeClr>
          </a:solidFill>
          <a:ln>
            <a:noFill/>
          </a:ln>
          <a:effectLst/>
        </c:spPr>
        <c:marker>
          <c:symbol val="none"/>
        </c:marker>
      </c:pivotFmt>
      <c:pivotFmt>
        <c:idx val="35"/>
        <c:spPr>
          <a:solidFill>
            <a:schemeClr val="dk1">
              <a:tint val="88500"/>
              <a:alpha val="70000"/>
            </a:schemeClr>
          </a:solidFill>
          <a:ln>
            <a:noFill/>
          </a:ln>
          <a:effectLst/>
        </c:spPr>
        <c:marker>
          <c:symbol val="none"/>
        </c:marker>
      </c:pivotFmt>
      <c:pivotFmt>
        <c:idx val="36"/>
        <c:spPr>
          <a:solidFill>
            <a:schemeClr val="dk1">
              <a:tint val="88500"/>
              <a:alpha val="70000"/>
            </a:schemeClr>
          </a:solidFill>
          <a:ln>
            <a:noFill/>
          </a:ln>
          <a:effectLst/>
        </c:spPr>
        <c:marker>
          <c:symbol val="none"/>
        </c:marker>
      </c:pivotFmt>
      <c:pivotFmt>
        <c:idx val="37"/>
        <c:spPr>
          <a:solidFill>
            <a:schemeClr val="dk1">
              <a:tint val="88500"/>
              <a:alpha val="70000"/>
            </a:schemeClr>
          </a:solidFill>
          <a:ln>
            <a:noFill/>
          </a:ln>
          <a:effectLst/>
        </c:spPr>
        <c:marker>
          <c:symbol val="none"/>
        </c:marker>
      </c:pivotFmt>
      <c:pivotFmt>
        <c:idx val="3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401525281037986E-2"/>
          <c:y val="0.10541331119930474"/>
          <c:w val="0.9230198583667607"/>
          <c:h val="0.7023910336186806"/>
        </c:manualLayout>
      </c:layout>
      <c:barChart>
        <c:barDir val="col"/>
        <c:grouping val="clustered"/>
        <c:varyColors val="0"/>
        <c:ser>
          <c:idx val="0"/>
          <c:order val="0"/>
          <c:tx>
            <c:strRef>
              <c:f>Data24!$P$121:$P$122</c:f>
              <c:strCache>
                <c:ptCount val="1"/>
                <c:pt idx="0">
                  <c:v>No College Designated</c:v>
                </c:pt>
              </c:strCache>
            </c:strRef>
          </c:tx>
          <c:spPr>
            <a:solidFill>
              <a:schemeClr val="dk1">
                <a:tint val="885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Data24!$P$123:$P$127</c:f>
              <c:numCache>
                <c:formatCode>General</c:formatCode>
                <c:ptCount val="5"/>
                <c:pt idx="0">
                  <c:v>31</c:v>
                </c:pt>
                <c:pt idx="1">
                  <c:v>14</c:v>
                </c:pt>
                <c:pt idx="2">
                  <c:v>12</c:v>
                </c:pt>
                <c:pt idx="3">
                  <c:v>15</c:v>
                </c:pt>
                <c:pt idx="4">
                  <c:v>10</c:v>
                </c:pt>
              </c:numCache>
            </c:numRef>
          </c:val>
          <c:extLst>
            <c:ext xmlns:c16="http://schemas.microsoft.com/office/drawing/2014/chart" uri="{C3380CC4-5D6E-409C-BE32-E72D297353CC}">
              <c16:uniqueId val="{00000000-47DD-4EBE-B7E0-E409D68CDB4A}"/>
            </c:ext>
          </c:extLst>
        </c:ser>
        <c:ser>
          <c:idx val="1"/>
          <c:order val="1"/>
          <c:tx>
            <c:strRef>
              <c:f>Data24!$Q$121:$Q$122</c:f>
              <c:strCache>
                <c:ptCount val="1"/>
                <c:pt idx="0">
                  <c:v>College of Business</c:v>
                </c:pt>
              </c:strCache>
            </c:strRef>
          </c:tx>
          <c:spPr>
            <a:solidFill>
              <a:schemeClr val="dk1">
                <a:tint val="550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Data24!$Q$123:$Q$127</c:f>
              <c:numCache>
                <c:formatCode>General</c:formatCode>
                <c:ptCount val="5"/>
                <c:pt idx="0">
                  <c:v>53</c:v>
                </c:pt>
                <c:pt idx="1">
                  <c:v>57</c:v>
                </c:pt>
                <c:pt idx="2">
                  <c:v>62</c:v>
                </c:pt>
                <c:pt idx="3">
                  <c:v>76</c:v>
                </c:pt>
                <c:pt idx="4">
                  <c:v>111</c:v>
                </c:pt>
              </c:numCache>
            </c:numRef>
          </c:val>
          <c:extLst>
            <c:ext xmlns:c16="http://schemas.microsoft.com/office/drawing/2014/chart" uri="{C3380CC4-5D6E-409C-BE32-E72D297353CC}">
              <c16:uniqueId val="{00000001-47DD-4EBE-B7E0-E409D68CDB4A}"/>
            </c:ext>
          </c:extLst>
        </c:ser>
        <c:ser>
          <c:idx val="2"/>
          <c:order val="2"/>
          <c:tx>
            <c:strRef>
              <c:f>Data24!$R$121:$R$122</c:f>
              <c:strCache>
                <c:ptCount val="1"/>
                <c:pt idx="0">
                  <c:v>College of Computing</c:v>
                </c:pt>
              </c:strCache>
            </c:strRef>
          </c:tx>
          <c:spPr>
            <a:solidFill>
              <a:schemeClr val="dk1">
                <a:tint val="750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Data24!$R$123:$R$127</c:f>
              <c:numCache>
                <c:formatCode>General</c:formatCode>
                <c:ptCount val="5"/>
                <c:pt idx="0">
                  <c:v>83</c:v>
                </c:pt>
                <c:pt idx="1">
                  <c:v>90</c:v>
                </c:pt>
                <c:pt idx="2">
                  <c:v>86</c:v>
                </c:pt>
                <c:pt idx="3">
                  <c:v>146</c:v>
                </c:pt>
                <c:pt idx="4">
                  <c:v>230</c:v>
                </c:pt>
              </c:numCache>
            </c:numRef>
          </c:val>
          <c:extLst>
            <c:ext xmlns:c16="http://schemas.microsoft.com/office/drawing/2014/chart" uri="{C3380CC4-5D6E-409C-BE32-E72D297353CC}">
              <c16:uniqueId val="{00000002-47DD-4EBE-B7E0-E409D68CDB4A}"/>
            </c:ext>
          </c:extLst>
        </c:ser>
        <c:ser>
          <c:idx val="3"/>
          <c:order val="3"/>
          <c:tx>
            <c:strRef>
              <c:f>Data24!$S$121:$S$122</c:f>
              <c:strCache>
                <c:ptCount val="1"/>
                <c:pt idx="0">
                  <c:v>College of Engineering</c:v>
                </c:pt>
              </c:strCache>
            </c:strRef>
          </c:tx>
          <c:spPr>
            <a:solidFill>
              <a:schemeClr val="dk1">
                <a:tint val="985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Data24!$S$123:$S$127</c:f>
              <c:numCache>
                <c:formatCode>General</c:formatCode>
                <c:ptCount val="5"/>
                <c:pt idx="0">
                  <c:v>738</c:v>
                </c:pt>
                <c:pt idx="1">
                  <c:v>661</c:v>
                </c:pt>
                <c:pt idx="2">
                  <c:v>652</c:v>
                </c:pt>
                <c:pt idx="3">
                  <c:v>687</c:v>
                </c:pt>
                <c:pt idx="4">
                  <c:v>663</c:v>
                </c:pt>
              </c:numCache>
            </c:numRef>
          </c:val>
          <c:extLst>
            <c:ext xmlns:c16="http://schemas.microsoft.com/office/drawing/2014/chart" uri="{C3380CC4-5D6E-409C-BE32-E72D297353CC}">
              <c16:uniqueId val="{00000003-47DD-4EBE-B7E0-E409D68CDB4A}"/>
            </c:ext>
          </c:extLst>
        </c:ser>
        <c:ser>
          <c:idx val="4"/>
          <c:order val="4"/>
          <c:tx>
            <c:strRef>
              <c:f>Data24!$T$121:$T$122</c:f>
              <c:strCache>
                <c:ptCount val="1"/>
                <c:pt idx="0">
                  <c:v>College of For Res &amp; Env Sci</c:v>
                </c:pt>
              </c:strCache>
            </c:strRef>
          </c:tx>
          <c:spPr>
            <a:solidFill>
              <a:schemeClr val="dk1">
                <a:tint val="300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Data24!$T$123:$T$127</c:f>
              <c:numCache>
                <c:formatCode>General</c:formatCode>
                <c:ptCount val="5"/>
                <c:pt idx="0">
                  <c:v>68</c:v>
                </c:pt>
                <c:pt idx="1">
                  <c:v>64</c:v>
                </c:pt>
                <c:pt idx="2">
                  <c:v>65</c:v>
                </c:pt>
                <c:pt idx="3">
                  <c:v>75</c:v>
                </c:pt>
                <c:pt idx="4">
                  <c:v>60</c:v>
                </c:pt>
              </c:numCache>
            </c:numRef>
          </c:val>
          <c:extLst>
            <c:ext xmlns:c16="http://schemas.microsoft.com/office/drawing/2014/chart" uri="{C3380CC4-5D6E-409C-BE32-E72D297353CC}">
              <c16:uniqueId val="{00000004-47DD-4EBE-B7E0-E409D68CDB4A}"/>
            </c:ext>
          </c:extLst>
        </c:ser>
        <c:ser>
          <c:idx val="5"/>
          <c:order val="5"/>
          <c:tx>
            <c:strRef>
              <c:f>Data24!$U$121:$U$122</c:f>
              <c:strCache>
                <c:ptCount val="1"/>
                <c:pt idx="0">
                  <c:v>School of Technology</c:v>
                </c:pt>
              </c:strCache>
            </c:strRef>
          </c:tx>
          <c:spPr>
            <a:solidFill>
              <a:schemeClr val="dk1">
                <a:tint val="600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Data24!$U$123:$U$127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47DD-4EBE-B7E0-E409D68CDB4A}"/>
            </c:ext>
          </c:extLst>
        </c:ser>
        <c:ser>
          <c:idx val="6"/>
          <c:order val="6"/>
          <c:tx>
            <c:strRef>
              <c:f>Data24!$V$121:$V$122</c:f>
              <c:strCache>
                <c:ptCount val="1"/>
                <c:pt idx="0">
                  <c:v>College of Sciences &amp; Arts</c:v>
                </c:pt>
              </c:strCache>
            </c:strRef>
          </c:tx>
          <c:spPr>
            <a:solidFill>
              <a:schemeClr val="dk1">
                <a:tint val="800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Data24!$V$123:$V$127</c:f>
              <c:numCache>
                <c:formatCode>General</c:formatCode>
                <c:ptCount val="5"/>
                <c:pt idx="0">
                  <c:v>303</c:v>
                </c:pt>
                <c:pt idx="1">
                  <c:v>337</c:v>
                </c:pt>
                <c:pt idx="2">
                  <c:v>326</c:v>
                </c:pt>
                <c:pt idx="3">
                  <c:v>326</c:v>
                </c:pt>
                <c:pt idx="4">
                  <c:v>301</c:v>
                </c:pt>
              </c:numCache>
            </c:numRef>
          </c:val>
          <c:extLst>
            <c:ext xmlns:c16="http://schemas.microsoft.com/office/drawing/2014/chart" uri="{C3380CC4-5D6E-409C-BE32-E72D297353CC}">
              <c16:uniqueId val="{00000006-47DD-4EBE-B7E0-E409D68CDB4A}"/>
            </c:ext>
          </c:extLst>
        </c:ser>
        <c:ser>
          <c:idx val="7"/>
          <c:order val="7"/>
          <c:tx>
            <c:strRef>
              <c:f>Data24!$W$121:$W$122</c:f>
              <c:strCache>
                <c:ptCount val="1"/>
                <c:pt idx="0">
                  <c:v>Interdisciplinary Programs</c:v>
                </c:pt>
              </c:strCache>
            </c:strRef>
          </c:tx>
          <c:spPr>
            <a:solidFill>
              <a:schemeClr val="dk1">
                <a:tint val="88500"/>
                <a:alpha val="70000"/>
              </a:schemeClr>
            </a:solidFill>
            <a:ln>
              <a:noFill/>
            </a:ln>
            <a:effectLst/>
          </c:spPr>
          <c:invertIfNegative val="0"/>
          <c:cat>
            <c:strRef>
              <c:f>Data24!$O$123:$O$127</c:f>
              <c:strCache>
                <c:ptCount val="5"/>
                <c:pt idx="0">
                  <c:v>2019 </c:v>
                </c:pt>
                <c:pt idx="1">
                  <c:v>2020 </c:v>
                </c:pt>
                <c:pt idx="2">
                  <c:v>2021 </c:v>
                </c:pt>
                <c:pt idx="3">
                  <c:v>2022 </c:v>
                </c:pt>
                <c:pt idx="4">
                  <c:v>2023 </c:v>
                </c:pt>
              </c:strCache>
            </c:strRef>
          </c:cat>
          <c:val>
            <c:numRef>
              <c:f>Data24!$W$123:$W$127</c:f>
              <c:numCache>
                <c:formatCode>General</c:formatCode>
                <c:ptCount val="5"/>
                <c:pt idx="0">
                  <c:v>1</c:v>
                </c:pt>
                <c:pt idx="1">
                  <c:v>10</c:v>
                </c:pt>
                <c:pt idx="2">
                  <c:v>28</c:v>
                </c:pt>
                <c:pt idx="3">
                  <c:v>39</c:v>
                </c:pt>
                <c:pt idx="4">
                  <c:v>46</c:v>
                </c:pt>
              </c:numCache>
            </c:numRef>
          </c:val>
          <c:extLst>
            <c:ext xmlns:c16="http://schemas.microsoft.com/office/drawing/2014/chart" uri="{C3380CC4-5D6E-409C-BE32-E72D297353CC}">
              <c16:uniqueId val="{00000007-47DD-4EBE-B7E0-E409D68CDB4A}"/>
            </c:ext>
          </c:extLst>
        </c:ser>
        <c:dLbls>
          <c:showLegendKey val="0"/>
          <c:showVal val="0"/>
          <c:showCatName val="0"/>
          <c:showSerName val="0"/>
          <c:showPercent val="0"/>
          <c:showBubbleSize val="0"/>
        </c:dLbls>
        <c:gapWidth val="80"/>
        <c:overlap val="25"/>
        <c:axId val="1513957408"/>
        <c:axId val="1417583008"/>
      </c:barChart>
      <c:catAx>
        <c:axId val="151395740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417583008"/>
        <c:crosses val="autoZero"/>
        <c:auto val="1"/>
        <c:lblAlgn val="ctr"/>
        <c:lblOffset val="100"/>
        <c:noMultiLvlLbl val="0"/>
      </c:catAx>
      <c:valAx>
        <c:axId val="1417583008"/>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513957408"/>
        <c:crosses val="autoZero"/>
        <c:crossBetween val="between"/>
      </c:valAx>
      <c:spPr>
        <a:noFill/>
        <a:ln>
          <a:noFill/>
        </a:ln>
        <a:effectLst/>
      </c:spPr>
    </c:plotArea>
    <c:legend>
      <c:legendPos val="b"/>
      <c:layout>
        <c:manualLayout>
          <c:xMode val="edge"/>
          <c:yMode val="edge"/>
          <c:x val="0.12432814251563323"/>
          <c:y val="0.88566637571309692"/>
          <c:w val="0.80165809033733559"/>
          <c:h val="9.83336276464823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[All Students 2023-24.xlsx]Data25!PivotTable1</c:name>
    <c:fmtId val="3"/>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Enrollment of All Students by Gender and Race/Ethnicity</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pivotFmt>
      <c:pivotFmt>
        <c:idx val="16"/>
        <c:spPr>
          <a:solidFill>
            <a:schemeClr val="dk1">
              <a:tint val="88500"/>
              <a:alpha val="70000"/>
            </a:schemeClr>
          </a:solidFill>
          <a:ln>
            <a:noFill/>
          </a:ln>
          <a:effectLst/>
        </c:spPr>
        <c:marker>
          <c:symbol val="none"/>
        </c:marker>
      </c:pivotFmt>
      <c:pivotFmt>
        <c:idx val="17"/>
        <c:spPr>
          <a:solidFill>
            <a:schemeClr val="dk1">
              <a:tint val="88500"/>
              <a:alpha val="70000"/>
            </a:schemeClr>
          </a:solidFill>
          <a:ln>
            <a:noFill/>
          </a:ln>
          <a:effectLst/>
        </c:spPr>
        <c:marker>
          <c:symbol val="none"/>
        </c:marker>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Data25!$O$42</c:f>
              <c:strCache>
                <c:ptCount val="1"/>
                <c:pt idx="0">
                  <c:v>2019 </c:v>
                </c:pt>
              </c:strCache>
            </c:strRef>
          </c:tx>
          <c:spPr>
            <a:solidFill>
              <a:schemeClr val="dk1">
                <a:tint val="88500"/>
                <a:alpha val="70000"/>
              </a:schemeClr>
            </a:solidFill>
            <a:ln>
              <a:noFill/>
            </a:ln>
            <a:effectLst/>
          </c:spPr>
          <c:invertIfNegative val="0"/>
          <c:cat>
            <c:multiLvlStrRef>
              <c:f>Data25!$N$43:$N$52</c:f>
              <c:multiLvlStrCache>
                <c:ptCount val="6"/>
                <c:lvl>
                  <c:pt idx="0">
                    <c:v>Women</c:v>
                  </c:pt>
                  <c:pt idx="1">
                    <c:v>Men</c:v>
                  </c:pt>
                  <c:pt idx="2">
                    <c:v>Women</c:v>
                  </c:pt>
                  <c:pt idx="3">
                    <c:v>Men</c:v>
                  </c:pt>
                  <c:pt idx="4">
                    <c:v>Women</c:v>
                  </c:pt>
                  <c:pt idx="5">
                    <c:v>Men</c:v>
                  </c:pt>
                </c:lvl>
                <c:lvl>
                  <c:pt idx="0">
                    <c:v>Domestic</c:v>
                  </c:pt>
                  <c:pt idx="2">
                    <c:v>International</c:v>
                  </c:pt>
                  <c:pt idx="4">
                    <c:v>University</c:v>
                  </c:pt>
                </c:lvl>
              </c:multiLvlStrCache>
            </c:multiLvlStrRef>
          </c:cat>
          <c:val>
            <c:numRef>
              <c:f>Data25!$O$43:$O$52</c:f>
              <c:numCache>
                <c:formatCode>#,##0</c:formatCode>
                <c:ptCount val="6"/>
                <c:pt idx="0">
                  <c:v>1826</c:v>
                </c:pt>
                <c:pt idx="1">
                  <c:v>4435</c:v>
                </c:pt>
                <c:pt idx="2">
                  <c:v>207</c:v>
                </c:pt>
                <c:pt idx="3">
                  <c:v>573</c:v>
                </c:pt>
                <c:pt idx="4">
                  <c:v>2033</c:v>
                </c:pt>
                <c:pt idx="5">
                  <c:v>5008</c:v>
                </c:pt>
              </c:numCache>
            </c:numRef>
          </c:val>
          <c:extLst>
            <c:ext xmlns:c16="http://schemas.microsoft.com/office/drawing/2014/chart" uri="{C3380CC4-5D6E-409C-BE32-E72D297353CC}">
              <c16:uniqueId val="{00000000-6200-4A42-ACA1-6C186CB79648}"/>
            </c:ext>
          </c:extLst>
        </c:ser>
        <c:ser>
          <c:idx val="1"/>
          <c:order val="1"/>
          <c:tx>
            <c:strRef>
              <c:f>Data25!$P$42</c:f>
              <c:strCache>
                <c:ptCount val="1"/>
                <c:pt idx="0">
                  <c:v>2020 </c:v>
                </c:pt>
              </c:strCache>
            </c:strRef>
          </c:tx>
          <c:spPr>
            <a:solidFill>
              <a:schemeClr val="dk1">
                <a:tint val="55000"/>
                <a:alpha val="70000"/>
              </a:schemeClr>
            </a:solidFill>
            <a:ln>
              <a:noFill/>
            </a:ln>
            <a:effectLst/>
          </c:spPr>
          <c:invertIfNegative val="0"/>
          <c:cat>
            <c:multiLvlStrRef>
              <c:f>Data25!$N$43:$N$52</c:f>
              <c:multiLvlStrCache>
                <c:ptCount val="6"/>
                <c:lvl>
                  <c:pt idx="0">
                    <c:v>Women</c:v>
                  </c:pt>
                  <c:pt idx="1">
                    <c:v>Men</c:v>
                  </c:pt>
                  <c:pt idx="2">
                    <c:v>Women</c:v>
                  </c:pt>
                  <c:pt idx="3">
                    <c:v>Men</c:v>
                  </c:pt>
                  <c:pt idx="4">
                    <c:v>Women</c:v>
                  </c:pt>
                  <c:pt idx="5">
                    <c:v>Men</c:v>
                  </c:pt>
                </c:lvl>
                <c:lvl>
                  <c:pt idx="0">
                    <c:v>Domestic</c:v>
                  </c:pt>
                  <c:pt idx="2">
                    <c:v>International</c:v>
                  </c:pt>
                  <c:pt idx="4">
                    <c:v>University</c:v>
                  </c:pt>
                </c:lvl>
              </c:multiLvlStrCache>
            </c:multiLvlStrRef>
          </c:cat>
          <c:val>
            <c:numRef>
              <c:f>Data25!$P$43:$P$52</c:f>
              <c:numCache>
                <c:formatCode>#,##0</c:formatCode>
                <c:ptCount val="6"/>
                <c:pt idx="0">
                  <c:v>1839</c:v>
                </c:pt>
                <c:pt idx="1">
                  <c:v>4416</c:v>
                </c:pt>
                <c:pt idx="2">
                  <c:v>174</c:v>
                </c:pt>
                <c:pt idx="3">
                  <c:v>446</c:v>
                </c:pt>
                <c:pt idx="4">
                  <c:v>2013</c:v>
                </c:pt>
                <c:pt idx="5">
                  <c:v>4862</c:v>
                </c:pt>
              </c:numCache>
            </c:numRef>
          </c:val>
          <c:extLst>
            <c:ext xmlns:c16="http://schemas.microsoft.com/office/drawing/2014/chart" uri="{C3380CC4-5D6E-409C-BE32-E72D297353CC}">
              <c16:uniqueId val="{00000002-700F-4F25-B96B-26EC0ACB2863}"/>
            </c:ext>
          </c:extLst>
        </c:ser>
        <c:ser>
          <c:idx val="2"/>
          <c:order val="2"/>
          <c:tx>
            <c:strRef>
              <c:f>Data25!$Q$42</c:f>
              <c:strCache>
                <c:ptCount val="1"/>
                <c:pt idx="0">
                  <c:v>2021 </c:v>
                </c:pt>
              </c:strCache>
            </c:strRef>
          </c:tx>
          <c:spPr>
            <a:solidFill>
              <a:schemeClr val="dk1">
                <a:tint val="75000"/>
                <a:alpha val="70000"/>
              </a:schemeClr>
            </a:solidFill>
            <a:ln>
              <a:noFill/>
            </a:ln>
            <a:effectLst/>
          </c:spPr>
          <c:invertIfNegative val="0"/>
          <c:cat>
            <c:multiLvlStrRef>
              <c:f>Data25!$N$43:$N$52</c:f>
              <c:multiLvlStrCache>
                <c:ptCount val="6"/>
                <c:lvl>
                  <c:pt idx="0">
                    <c:v>Women</c:v>
                  </c:pt>
                  <c:pt idx="1">
                    <c:v>Men</c:v>
                  </c:pt>
                  <c:pt idx="2">
                    <c:v>Women</c:v>
                  </c:pt>
                  <c:pt idx="3">
                    <c:v>Men</c:v>
                  </c:pt>
                  <c:pt idx="4">
                    <c:v>Women</c:v>
                  </c:pt>
                  <c:pt idx="5">
                    <c:v>Men</c:v>
                  </c:pt>
                </c:lvl>
                <c:lvl>
                  <c:pt idx="0">
                    <c:v>Domestic</c:v>
                  </c:pt>
                  <c:pt idx="2">
                    <c:v>International</c:v>
                  </c:pt>
                  <c:pt idx="4">
                    <c:v>University</c:v>
                  </c:pt>
                </c:lvl>
              </c:multiLvlStrCache>
            </c:multiLvlStrRef>
          </c:cat>
          <c:val>
            <c:numRef>
              <c:f>Data25!$Q$43:$Q$52</c:f>
              <c:numCache>
                <c:formatCode>#,##0</c:formatCode>
                <c:ptCount val="6"/>
                <c:pt idx="0">
                  <c:v>1900</c:v>
                </c:pt>
                <c:pt idx="1">
                  <c:v>4496</c:v>
                </c:pt>
                <c:pt idx="2">
                  <c:v>163</c:v>
                </c:pt>
                <c:pt idx="3">
                  <c:v>450</c:v>
                </c:pt>
                <c:pt idx="4">
                  <c:v>2063</c:v>
                </c:pt>
                <c:pt idx="5">
                  <c:v>4946</c:v>
                </c:pt>
              </c:numCache>
            </c:numRef>
          </c:val>
          <c:extLst>
            <c:ext xmlns:c16="http://schemas.microsoft.com/office/drawing/2014/chart" uri="{C3380CC4-5D6E-409C-BE32-E72D297353CC}">
              <c16:uniqueId val="{00000003-700F-4F25-B96B-26EC0ACB2863}"/>
            </c:ext>
          </c:extLst>
        </c:ser>
        <c:ser>
          <c:idx val="3"/>
          <c:order val="3"/>
          <c:tx>
            <c:strRef>
              <c:f>Data25!$R$42</c:f>
              <c:strCache>
                <c:ptCount val="1"/>
                <c:pt idx="0">
                  <c:v>2022 </c:v>
                </c:pt>
              </c:strCache>
            </c:strRef>
          </c:tx>
          <c:spPr>
            <a:solidFill>
              <a:schemeClr val="dk1">
                <a:tint val="98500"/>
                <a:alpha val="70000"/>
              </a:schemeClr>
            </a:solidFill>
            <a:ln>
              <a:noFill/>
            </a:ln>
            <a:effectLst/>
          </c:spPr>
          <c:invertIfNegative val="0"/>
          <c:cat>
            <c:multiLvlStrRef>
              <c:f>Data25!$N$43:$N$52</c:f>
              <c:multiLvlStrCache>
                <c:ptCount val="6"/>
                <c:lvl>
                  <c:pt idx="0">
                    <c:v>Women</c:v>
                  </c:pt>
                  <c:pt idx="1">
                    <c:v>Men</c:v>
                  </c:pt>
                  <c:pt idx="2">
                    <c:v>Women</c:v>
                  </c:pt>
                  <c:pt idx="3">
                    <c:v>Men</c:v>
                  </c:pt>
                  <c:pt idx="4">
                    <c:v>Women</c:v>
                  </c:pt>
                  <c:pt idx="5">
                    <c:v>Men</c:v>
                  </c:pt>
                </c:lvl>
                <c:lvl>
                  <c:pt idx="0">
                    <c:v>Domestic</c:v>
                  </c:pt>
                  <c:pt idx="2">
                    <c:v>International</c:v>
                  </c:pt>
                  <c:pt idx="4">
                    <c:v>University</c:v>
                  </c:pt>
                </c:lvl>
              </c:multiLvlStrCache>
            </c:multiLvlStrRef>
          </c:cat>
          <c:val>
            <c:numRef>
              <c:f>Data25!$R$43:$R$52</c:f>
              <c:numCache>
                <c:formatCode>#,##0</c:formatCode>
                <c:ptCount val="6"/>
                <c:pt idx="0">
                  <c:v>1910</c:v>
                </c:pt>
                <c:pt idx="1">
                  <c:v>4438</c:v>
                </c:pt>
                <c:pt idx="2">
                  <c:v>207</c:v>
                </c:pt>
                <c:pt idx="3">
                  <c:v>519</c:v>
                </c:pt>
                <c:pt idx="4">
                  <c:v>2117</c:v>
                </c:pt>
                <c:pt idx="5">
                  <c:v>4957</c:v>
                </c:pt>
              </c:numCache>
            </c:numRef>
          </c:val>
          <c:extLst>
            <c:ext xmlns:c16="http://schemas.microsoft.com/office/drawing/2014/chart" uri="{C3380CC4-5D6E-409C-BE32-E72D297353CC}">
              <c16:uniqueId val="{00000004-700F-4F25-B96B-26EC0ACB2863}"/>
            </c:ext>
          </c:extLst>
        </c:ser>
        <c:ser>
          <c:idx val="4"/>
          <c:order val="4"/>
          <c:tx>
            <c:strRef>
              <c:f>Data25!$S$42</c:f>
              <c:strCache>
                <c:ptCount val="1"/>
                <c:pt idx="0">
                  <c:v>2023 </c:v>
                </c:pt>
              </c:strCache>
            </c:strRef>
          </c:tx>
          <c:spPr>
            <a:solidFill>
              <a:schemeClr val="dk1">
                <a:tint val="30000"/>
                <a:alpha val="70000"/>
              </a:schemeClr>
            </a:solidFill>
            <a:ln>
              <a:noFill/>
            </a:ln>
            <a:effectLst/>
          </c:spPr>
          <c:invertIfNegative val="0"/>
          <c:cat>
            <c:multiLvlStrRef>
              <c:f>Data25!$N$43:$N$52</c:f>
              <c:multiLvlStrCache>
                <c:ptCount val="6"/>
                <c:lvl>
                  <c:pt idx="0">
                    <c:v>Women</c:v>
                  </c:pt>
                  <c:pt idx="1">
                    <c:v>Men</c:v>
                  </c:pt>
                  <c:pt idx="2">
                    <c:v>Women</c:v>
                  </c:pt>
                  <c:pt idx="3">
                    <c:v>Men</c:v>
                  </c:pt>
                  <c:pt idx="4">
                    <c:v>Women</c:v>
                  </c:pt>
                  <c:pt idx="5">
                    <c:v>Men</c:v>
                  </c:pt>
                </c:lvl>
                <c:lvl>
                  <c:pt idx="0">
                    <c:v>Domestic</c:v>
                  </c:pt>
                  <c:pt idx="2">
                    <c:v>International</c:v>
                  </c:pt>
                  <c:pt idx="4">
                    <c:v>University</c:v>
                  </c:pt>
                </c:lvl>
              </c:multiLvlStrCache>
            </c:multiLvlStrRef>
          </c:cat>
          <c:val>
            <c:numRef>
              <c:f>Data25!$S$43:$S$52</c:f>
              <c:numCache>
                <c:formatCode>#,##0</c:formatCode>
                <c:ptCount val="6"/>
                <c:pt idx="0">
                  <c:v>1981</c:v>
                </c:pt>
                <c:pt idx="1">
                  <c:v>4589</c:v>
                </c:pt>
                <c:pt idx="2">
                  <c:v>227</c:v>
                </c:pt>
                <c:pt idx="3">
                  <c:v>527</c:v>
                </c:pt>
                <c:pt idx="4">
                  <c:v>2208</c:v>
                </c:pt>
                <c:pt idx="5">
                  <c:v>5116</c:v>
                </c:pt>
              </c:numCache>
            </c:numRef>
          </c:val>
          <c:extLst>
            <c:ext xmlns:c16="http://schemas.microsoft.com/office/drawing/2014/chart" uri="{C3380CC4-5D6E-409C-BE32-E72D297353CC}">
              <c16:uniqueId val="{00000005-700F-4F25-B96B-26EC0ACB2863}"/>
            </c:ext>
          </c:extLst>
        </c:ser>
        <c:dLbls>
          <c:showLegendKey val="0"/>
          <c:showVal val="0"/>
          <c:showCatName val="0"/>
          <c:showSerName val="0"/>
          <c:showPercent val="0"/>
          <c:showBubbleSize val="0"/>
        </c:dLbls>
        <c:gapWidth val="80"/>
        <c:overlap val="25"/>
        <c:axId val="1698852240"/>
        <c:axId val="1820189200"/>
      </c:barChart>
      <c:catAx>
        <c:axId val="169885224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820189200"/>
        <c:crosses val="autoZero"/>
        <c:auto val="1"/>
        <c:lblAlgn val="ctr"/>
        <c:lblOffset val="100"/>
        <c:noMultiLvlLbl val="0"/>
      </c:catAx>
      <c:valAx>
        <c:axId val="1820189200"/>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698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AAE Transfer Students by Year</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Data3!$I$30:$J$30</c:f>
              <c:strCache>
                <c:ptCount val="2"/>
                <c:pt idx="0">
                  <c:v>University</c:v>
                </c:pt>
                <c:pt idx="1">
                  <c:v>Applied</c:v>
                </c:pt>
              </c:strCache>
            </c:strRef>
          </c:tx>
          <c:spPr>
            <a:solidFill>
              <a:schemeClr val="dk1">
                <a:tint val="88500"/>
                <a:alpha val="70000"/>
              </a:schemeClr>
            </a:solidFill>
            <a:ln>
              <a:noFill/>
            </a:ln>
            <a:effectLst/>
          </c:spPr>
          <c:invertIfNegative val="0"/>
          <c:cat>
            <c:numRef>
              <c:f>Data3!$K$29:$O$29</c:f>
              <c:numCache>
                <c:formatCode>General</c:formatCode>
                <c:ptCount val="5"/>
                <c:pt idx="0">
                  <c:v>2019</c:v>
                </c:pt>
                <c:pt idx="1">
                  <c:v>2020</c:v>
                </c:pt>
                <c:pt idx="2">
                  <c:v>2021</c:v>
                </c:pt>
                <c:pt idx="3">
                  <c:v>2022</c:v>
                </c:pt>
                <c:pt idx="4">
                  <c:v>2023</c:v>
                </c:pt>
              </c:numCache>
            </c:numRef>
          </c:cat>
          <c:val>
            <c:numRef>
              <c:f>Data3!$K$30:$O$30</c:f>
              <c:numCache>
                <c:formatCode>#,##0</c:formatCode>
                <c:ptCount val="5"/>
                <c:pt idx="0">
                  <c:v>576</c:v>
                </c:pt>
                <c:pt idx="1">
                  <c:v>628</c:v>
                </c:pt>
                <c:pt idx="2">
                  <c:v>550</c:v>
                </c:pt>
                <c:pt idx="3">
                  <c:v>562</c:v>
                </c:pt>
                <c:pt idx="4">
                  <c:v>2079</c:v>
                </c:pt>
              </c:numCache>
            </c:numRef>
          </c:val>
          <c:extLst>
            <c:ext xmlns:c16="http://schemas.microsoft.com/office/drawing/2014/chart" uri="{C3380CC4-5D6E-409C-BE32-E72D297353CC}">
              <c16:uniqueId val="{00000000-077C-48B9-8C67-7087EB03861C}"/>
            </c:ext>
          </c:extLst>
        </c:ser>
        <c:ser>
          <c:idx val="1"/>
          <c:order val="1"/>
          <c:tx>
            <c:strRef>
              <c:f>Data3!$I$31:$J$31</c:f>
              <c:strCache>
                <c:ptCount val="2"/>
                <c:pt idx="0">
                  <c:v>University</c:v>
                </c:pt>
                <c:pt idx="1">
                  <c:v>Accepted</c:v>
                </c:pt>
              </c:strCache>
            </c:strRef>
          </c:tx>
          <c:spPr>
            <a:solidFill>
              <a:schemeClr val="dk1">
                <a:tint val="55000"/>
                <a:alpha val="70000"/>
              </a:schemeClr>
            </a:solidFill>
            <a:ln>
              <a:noFill/>
            </a:ln>
            <a:effectLst/>
          </c:spPr>
          <c:invertIfNegative val="0"/>
          <c:cat>
            <c:numRef>
              <c:f>Data3!$K$29:$O$29</c:f>
              <c:numCache>
                <c:formatCode>General</c:formatCode>
                <c:ptCount val="5"/>
                <c:pt idx="0">
                  <c:v>2019</c:v>
                </c:pt>
                <c:pt idx="1">
                  <c:v>2020</c:v>
                </c:pt>
                <c:pt idx="2">
                  <c:v>2021</c:v>
                </c:pt>
                <c:pt idx="3">
                  <c:v>2022</c:v>
                </c:pt>
                <c:pt idx="4">
                  <c:v>2023</c:v>
                </c:pt>
              </c:numCache>
            </c:numRef>
          </c:cat>
          <c:val>
            <c:numRef>
              <c:f>Data3!$K$31:$O$31</c:f>
              <c:numCache>
                <c:formatCode>#,##0</c:formatCode>
                <c:ptCount val="5"/>
                <c:pt idx="0">
                  <c:v>310</c:v>
                </c:pt>
                <c:pt idx="1">
                  <c:v>296</c:v>
                </c:pt>
                <c:pt idx="2">
                  <c:v>339</c:v>
                </c:pt>
                <c:pt idx="3">
                  <c:v>332</c:v>
                </c:pt>
                <c:pt idx="4">
                  <c:v>470</c:v>
                </c:pt>
              </c:numCache>
            </c:numRef>
          </c:val>
          <c:extLst>
            <c:ext xmlns:c16="http://schemas.microsoft.com/office/drawing/2014/chart" uri="{C3380CC4-5D6E-409C-BE32-E72D297353CC}">
              <c16:uniqueId val="{00000001-077C-48B9-8C67-7087EB03861C}"/>
            </c:ext>
          </c:extLst>
        </c:ser>
        <c:ser>
          <c:idx val="2"/>
          <c:order val="2"/>
          <c:tx>
            <c:strRef>
              <c:f>Data3!$I$32:$J$32</c:f>
              <c:strCache>
                <c:ptCount val="2"/>
                <c:pt idx="0">
                  <c:v>University</c:v>
                </c:pt>
                <c:pt idx="1">
                  <c:v>Enrolled</c:v>
                </c:pt>
              </c:strCache>
            </c:strRef>
          </c:tx>
          <c:spPr>
            <a:solidFill>
              <a:schemeClr val="dk1">
                <a:tint val="75000"/>
                <a:alpha val="70000"/>
              </a:schemeClr>
            </a:solidFill>
            <a:ln>
              <a:noFill/>
            </a:ln>
            <a:effectLst/>
          </c:spPr>
          <c:invertIfNegative val="0"/>
          <c:cat>
            <c:numRef>
              <c:f>Data3!$K$29:$O$29</c:f>
              <c:numCache>
                <c:formatCode>General</c:formatCode>
                <c:ptCount val="5"/>
                <c:pt idx="0">
                  <c:v>2019</c:v>
                </c:pt>
                <c:pt idx="1">
                  <c:v>2020</c:v>
                </c:pt>
                <c:pt idx="2">
                  <c:v>2021</c:v>
                </c:pt>
                <c:pt idx="3">
                  <c:v>2022</c:v>
                </c:pt>
                <c:pt idx="4">
                  <c:v>2023</c:v>
                </c:pt>
              </c:numCache>
            </c:numRef>
          </c:cat>
          <c:val>
            <c:numRef>
              <c:f>Data3!$K$32:$O$32</c:f>
              <c:numCache>
                <c:formatCode>#,##0</c:formatCode>
                <c:ptCount val="5"/>
                <c:pt idx="0">
                  <c:v>159</c:v>
                </c:pt>
                <c:pt idx="1">
                  <c:v>149</c:v>
                </c:pt>
                <c:pt idx="2">
                  <c:v>151</c:v>
                </c:pt>
                <c:pt idx="3">
                  <c:v>144</c:v>
                </c:pt>
                <c:pt idx="4">
                  <c:v>173</c:v>
                </c:pt>
              </c:numCache>
            </c:numRef>
          </c:val>
          <c:extLst>
            <c:ext xmlns:c16="http://schemas.microsoft.com/office/drawing/2014/chart" uri="{C3380CC4-5D6E-409C-BE32-E72D297353CC}">
              <c16:uniqueId val="{00000002-077C-48B9-8C67-7087EB03861C}"/>
            </c:ext>
          </c:extLst>
        </c:ser>
        <c:dLbls>
          <c:showLegendKey val="0"/>
          <c:showVal val="0"/>
          <c:showCatName val="0"/>
          <c:showSerName val="0"/>
          <c:showPercent val="0"/>
          <c:showBubbleSize val="0"/>
        </c:dLbls>
        <c:gapWidth val="80"/>
        <c:overlap val="25"/>
        <c:axId val="2066261343"/>
        <c:axId val="2100610799"/>
      </c:barChart>
      <c:catAx>
        <c:axId val="2066261343"/>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2100610799"/>
        <c:crosses val="autoZero"/>
        <c:auto val="1"/>
        <c:lblAlgn val="ctr"/>
        <c:lblOffset val="100"/>
        <c:noMultiLvlLbl val="0"/>
      </c:catAx>
      <c:valAx>
        <c:axId val="2100610799"/>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2066261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Data25!$N$31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87F7-4169-AB4D-CF123A7B76B2}"/>
              </c:ext>
            </c:extLst>
          </c:dPt>
          <c:val>
            <c:numRef>
              <c:f>Data25!$O$31</c:f>
              <c:numCache>
                <c:formatCode>0%</c:formatCode>
                <c:ptCount val="1"/>
                <c:pt idx="0">
                  <c:v>1</c:v>
                </c:pt>
              </c:numCache>
            </c:numRef>
          </c:val>
          <c:extLst>
            <c:ext xmlns:c16="http://schemas.microsoft.com/office/drawing/2014/chart" uri="{C3380CC4-5D6E-409C-BE32-E72D297353CC}">
              <c16:uniqueId val="{00000002-87F7-4169-AB4D-CF123A7B76B2}"/>
            </c:ext>
          </c:extLst>
        </c:ser>
        <c:ser>
          <c:idx val="0"/>
          <c:order val="1"/>
          <c:tx>
            <c:strRef>
              <c:f>Data25!$N$30</c:f>
              <c:strCache>
                <c:ptCount val="1"/>
                <c:pt idx="0">
                  <c:v>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1CA15C8F-AAF1-4290-AE2A-5AD2751418B3}"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7F7-4169-AB4D-CF123A7B76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Data25!$O$30</c:f>
              <c:numCache>
                <c:formatCode>0%</c:formatCode>
                <c:ptCount val="1"/>
                <c:pt idx="0">
                  <c:v>0.69852539595849261</c:v>
                </c:pt>
              </c:numCache>
            </c:numRef>
          </c:val>
          <c:extLst>
            <c:ext xmlns:c16="http://schemas.microsoft.com/office/drawing/2014/chart" uri="{C3380CC4-5D6E-409C-BE32-E72D297353CC}">
              <c16:uniqueId val="{00000004-87F7-4169-AB4D-CF123A7B76B2}"/>
            </c:ext>
          </c:extLst>
        </c:ser>
        <c:dLbls>
          <c:showLegendKey val="0"/>
          <c:showVal val="0"/>
          <c:showCatName val="0"/>
          <c:showSerName val="0"/>
          <c:showPercent val="0"/>
          <c:showBubbleSize val="0"/>
        </c:dLbls>
        <c:gapWidth val="0"/>
        <c:overlap val="100"/>
        <c:axId val="618599824"/>
        <c:axId val="509348832"/>
      </c:barChart>
      <c:scatterChart>
        <c:scatterStyle val="lineMarker"/>
        <c:varyColors val="0"/>
        <c:ser>
          <c:idx val="2"/>
          <c:order val="2"/>
          <c:tx>
            <c:strRef>
              <c:f>Data25!$Q$28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Data25!$Q$30</c:f>
              <c:numCache>
                <c:formatCode>0%</c:formatCode>
                <c:ptCount val="1"/>
                <c:pt idx="0">
                  <c:v>0.65852539595849258</c:v>
                </c:pt>
              </c:numCache>
            </c:numRef>
          </c:xVal>
          <c:yVal>
            <c:numLit>
              <c:formatCode>General</c:formatCode>
              <c:ptCount val="1"/>
              <c:pt idx="0">
                <c:v>0.5</c:v>
              </c:pt>
            </c:numLit>
          </c:yVal>
          <c:smooth val="0"/>
          <c:extLst>
            <c:ext xmlns:c16="http://schemas.microsoft.com/office/drawing/2014/chart" uri="{C3380CC4-5D6E-409C-BE32-E72D297353CC}">
              <c16:uniqueId val="{00000005-87F7-4169-AB4D-CF123A7B76B2}"/>
            </c:ext>
          </c:extLst>
        </c:ser>
        <c:dLbls>
          <c:showLegendKey val="0"/>
          <c:showVal val="0"/>
          <c:showCatName val="0"/>
          <c:showSerName val="0"/>
          <c:showPercent val="0"/>
          <c:showBubbleSize val="0"/>
        </c:dLbls>
        <c:axId val="509362976"/>
        <c:axId val="509362560"/>
      </c:scatterChart>
      <c:catAx>
        <c:axId val="618599824"/>
        <c:scaling>
          <c:orientation val="minMax"/>
        </c:scaling>
        <c:delete val="1"/>
        <c:axPos val="l"/>
        <c:numFmt formatCode="General" sourceLinked="1"/>
        <c:majorTickMark val="none"/>
        <c:minorTickMark val="none"/>
        <c:tickLblPos val="nextTo"/>
        <c:crossAx val="509348832"/>
        <c:crosses val="autoZero"/>
        <c:auto val="1"/>
        <c:lblAlgn val="ctr"/>
        <c:lblOffset val="100"/>
        <c:noMultiLvlLbl val="0"/>
      </c:catAx>
      <c:valAx>
        <c:axId val="509348832"/>
        <c:scaling>
          <c:orientation val="minMax"/>
          <c:max val="1"/>
        </c:scaling>
        <c:delete val="1"/>
        <c:axPos val="b"/>
        <c:numFmt formatCode="0%" sourceLinked="1"/>
        <c:majorTickMark val="none"/>
        <c:minorTickMark val="none"/>
        <c:tickLblPos val="nextTo"/>
        <c:crossAx val="618599824"/>
        <c:crosses val="autoZero"/>
        <c:crossBetween val="between"/>
      </c:valAx>
      <c:valAx>
        <c:axId val="509362560"/>
        <c:scaling>
          <c:orientation val="minMax"/>
          <c:max val="1"/>
        </c:scaling>
        <c:delete val="1"/>
        <c:axPos val="r"/>
        <c:numFmt formatCode="General" sourceLinked="1"/>
        <c:majorTickMark val="out"/>
        <c:minorTickMark val="none"/>
        <c:tickLblPos val="nextTo"/>
        <c:crossAx val="509362976"/>
        <c:crosses val="max"/>
        <c:crossBetween val="midCat"/>
      </c:valAx>
      <c:valAx>
        <c:axId val="509362976"/>
        <c:scaling>
          <c:orientation val="minMax"/>
        </c:scaling>
        <c:delete val="1"/>
        <c:axPos val="b"/>
        <c:numFmt formatCode="0%" sourceLinked="1"/>
        <c:majorTickMark val="out"/>
        <c:minorTickMark val="none"/>
        <c:tickLblPos val="nextTo"/>
        <c:crossAx val="5093625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Data25!$N$31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3BA8-4C0C-B625-68C66789D801}"/>
              </c:ext>
            </c:extLst>
          </c:dPt>
          <c:val>
            <c:numRef>
              <c:f>Data25!$O$31</c:f>
              <c:numCache>
                <c:formatCode>0%</c:formatCode>
                <c:ptCount val="1"/>
                <c:pt idx="0">
                  <c:v>1</c:v>
                </c:pt>
              </c:numCache>
            </c:numRef>
          </c:val>
          <c:extLst>
            <c:ext xmlns:c16="http://schemas.microsoft.com/office/drawing/2014/chart" uri="{C3380CC4-5D6E-409C-BE32-E72D297353CC}">
              <c16:uniqueId val="{00000002-3BA8-4C0C-B625-68C66789D801}"/>
            </c:ext>
          </c:extLst>
        </c:ser>
        <c:ser>
          <c:idx val="0"/>
          <c:order val="1"/>
          <c:tx>
            <c:strRef>
              <c:f>Data25!$N$29</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3BA8-4C0C-B625-68C66789D801}"/>
              </c:ext>
            </c:extLst>
          </c:dPt>
          <c:dLbls>
            <c:dLbl>
              <c:idx val="0"/>
              <c:tx>
                <c:rich>
                  <a:bodyPr/>
                  <a:lstStyle/>
                  <a:p>
                    <a:fld id="{AC78976A-BF67-4E99-A4CA-86036DCF2230}"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BA8-4C0C-B625-68C66789D8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Data25!$O$29</c:f>
              <c:numCache>
                <c:formatCode>0%</c:formatCode>
                <c:ptCount val="1"/>
                <c:pt idx="0">
                  <c:v>0.30147460404150739</c:v>
                </c:pt>
              </c:numCache>
            </c:numRef>
          </c:val>
          <c:extLst>
            <c:ext xmlns:c16="http://schemas.microsoft.com/office/drawing/2014/chart" uri="{C3380CC4-5D6E-409C-BE32-E72D297353CC}">
              <c16:uniqueId val="{00000005-3BA8-4C0C-B625-68C66789D801}"/>
            </c:ext>
          </c:extLst>
        </c:ser>
        <c:dLbls>
          <c:showLegendKey val="0"/>
          <c:showVal val="0"/>
          <c:showCatName val="0"/>
          <c:showSerName val="0"/>
          <c:showPercent val="0"/>
          <c:showBubbleSize val="0"/>
        </c:dLbls>
        <c:gapWidth val="0"/>
        <c:overlap val="100"/>
        <c:axId val="524611392"/>
        <c:axId val="509315552"/>
      </c:barChart>
      <c:scatterChart>
        <c:scatterStyle val="lineMarker"/>
        <c:varyColors val="0"/>
        <c:ser>
          <c:idx val="2"/>
          <c:order val="2"/>
          <c:tx>
            <c:strRef>
              <c:f>Data25!$Q$28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Data25!$Q$29</c:f>
              <c:numCache>
                <c:formatCode>0%</c:formatCode>
                <c:ptCount val="1"/>
                <c:pt idx="0">
                  <c:v>0.26147460404150741</c:v>
                </c:pt>
              </c:numCache>
            </c:numRef>
          </c:xVal>
          <c:yVal>
            <c:numLit>
              <c:formatCode>General</c:formatCode>
              <c:ptCount val="1"/>
              <c:pt idx="0">
                <c:v>0.5</c:v>
              </c:pt>
            </c:numLit>
          </c:yVal>
          <c:smooth val="0"/>
          <c:extLst>
            <c:ext xmlns:c16="http://schemas.microsoft.com/office/drawing/2014/chart" uri="{C3380CC4-5D6E-409C-BE32-E72D297353CC}">
              <c16:uniqueId val="{00000006-3BA8-4C0C-B625-68C66789D801}"/>
            </c:ext>
          </c:extLst>
        </c:ser>
        <c:dLbls>
          <c:showLegendKey val="0"/>
          <c:showVal val="0"/>
          <c:showCatName val="0"/>
          <c:showSerName val="0"/>
          <c:showPercent val="0"/>
          <c:showBubbleSize val="0"/>
        </c:dLbls>
        <c:axId val="499463136"/>
        <c:axId val="499449824"/>
      </c:scatterChart>
      <c:catAx>
        <c:axId val="524611392"/>
        <c:scaling>
          <c:orientation val="minMax"/>
        </c:scaling>
        <c:delete val="1"/>
        <c:axPos val="l"/>
        <c:numFmt formatCode="General" sourceLinked="1"/>
        <c:majorTickMark val="none"/>
        <c:minorTickMark val="none"/>
        <c:tickLblPos val="nextTo"/>
        <c:crossAx val="509315552"/>
        <c:crosses val="autoZero"/>
        <c:auto val="1"/>
        <c:lblAlgn val="ctr"/>
        <c:lblOffset val="100"/>
        <c:noMultiLvlLbl val="0"/>
      </c:catAx>
      <c:valAx>
        <c:axId val="509315552"/>
        <c:scaling>
          <c:orientation val="minMax"/>
          <c:max val="1"/>
        </c:scaling>
        <c:delete val="1"/>
        <c:axPos val="b"/>
        <c:numFmt formatCode="0%" sourceLinked="1"/>
        <c:majorTickMark val="none"/>
        <c:minorTickMark val="none"/>
        <c:tickLblPos val="nextTo"/>
        <c:crossAx val="524611392"/>
        <c:crosses val="autoZero"/>
        <c:crossBetween val="between"/>
      </c:valAx>
      <c:valAx>
        <c:axId val="499449824"/>
        <c:scaling>
          <c:orientation val="minMax"/>
          <c:max val="1"/>
        </c:scaling>
        <c:delete val="1"/>
        <c:axPos val="r"/>
        <c:numFmt formatCode="General" sourceLinked="1"/>
        <c:majorTickMark val="out"/>
        <c:minorTickMark val="none"/>
        <c:tickLblPos val="nextTo"/>
        <c:crossAx val="499463136"/>
        <c:crosses val="max"/>
        <c:crossBetween val="midCat"/>
      </c:valAx>
      <c:valAx>
        <c:axId val="499463136"/>
        <c:scaling>
          <c:orientation val="minMax"/>
        </c:scaling>
        <c:delete val="1"/>
        <c:axPos val="b"/>
        <c:numFmt formatCode="0%" sourceLinked="1"/>
        <c:majorTickMark val="out"/>
        <c:minorTickMark val="none"/>
        <c:tickLblPos val="nextTo"/>
        <c:crossAx val="4994498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Data25!$N$31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3-A661-43C4-9C60-BD02D0A7539F}"/>
              </c:ext>
            </c:extLst>
          </c:dPt>
          <c:val>
            <c:numRef>
              <c:f>Data25!$O$31</c:f>
              <c:numCache>
                <c:formatCode>0%</c:formatCode>
                <c:ptCount val="1"/>
                <c:pt idx="0">
                  <c:v>1</c:v>
                </c:pt>
              </c:numCache>
            </c:numRef>
          </c:val>
          <c:extLst>
            <c:ext xmlns:c16="http://schemas.microsoft.com/office/drawing/2014/chart" uri="{C3380CC4-5D6E-409C-BE32-E72D297353CC}">
              <c16:uniqueId val="{00000001-A661-43C4-9C60-BD02D0A7539F}"/>
            </c:ext>
          </c:extLst>
        </c:ser>
        <c:ser>
          <c:idx val="0"/>
          <c:order val="1"/>
          <c:tx>
            <c:strRef>
              <c:f>Data25!$N$29</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A661-43C4-9C60-BD02D0A7539F}"/>
              </c:ext>
            </c:extLst>
          </c:dPt>
          <c:dLbls>
            <c:dLbl>
              <c:idx val="0"/>
              <c:tx>
                <c:rich>
                  <a:bodyPr/>
                  <a:lstStyle/>
                  <a:p>
                    <a:fld id="{AC78976A-BF67-4E99-A4CA-86036DCF2230}"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661-43C4-9C60-BD02D0A753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Data25!$O$29</c:f>
              <c:numCache>
                <c:formatCode>0%</c:formatCode>
                <c:ptCount val="1"/>
                <c:pt idx="0">
                  <c:v>0.30147460404150739</c:v>
                </c:pt>
              </c:numCache>
            </c:numRef>
          </c:val>
          <c:extLst>
            <c:ext xmlns:c16="http://schemas.microsoft.com/office/drawing/2014/chart" uri="{C3380CC4-5D6E-409C-BE32-E72D297353CC}">
              <c16:uniqueId val="{00000000-A661-43C4-9C60-BD02D0A7539F}"/>
            </c:ext>
          </c:extLst>
        </c:ser>
        <c:dLbls>
          <c:showLegendKey val="0"/>
          <c:showVal val="0"/>
          <c:showCatName val="0"/>
          <c:showSerName val="0"/>
          <c:showPercent val="0"/>
          <c:showBubbleSize val="0"/>
        </c:dLbls>
        <c:gapWidth val="0"/>
        <c:overlap val="100"/>
        <c:axId val="524611392"/>
        <c:axId val="509315552"/>
      </c:barChart>
      <c:scatterChart>
        <c:scatterStyle val="lineMarker"/>
        <c:varyColors val="0"/>
        <c:ser>
          <c:idx val="2"/>
          <c:order val="2"/>
          <c:tx>
            <c:strRef>
              <c:f>Data25!$Q$28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Data25!$Q$29</c:f>
              <c:numCache>
                <c:formatCode>0%</c:formatCode>
                <c:ptCount val="1"/>
                <c:pt idx="0">
                  <c:v>0.26147460404150741</c:v>
                </c:pt>
              </c:numCache>
            </c:numRef>
          </c:xVal>
          <c:yVal>
            <c:numLit>
              <c:formatCode>General</c:formatCode>
              <c:ptCount val="1"/>
              <c:pt idx="0">
                <c:v>0.5</c:v>
              </c:pt>
            </c:numLit>
          </c:yVal>
          <c:smooth val="0"/>
          <c:extLst>
            <c:ext xmlns:c16="http://schemas.microsoft.com/office/drawing/2014/chart" uri="{C3380CC4-5D6E-409C-BE32-E72D297353CC}">
              <c16:uniqueId val="{00000004-A661-43C4-9C60-BD02D0A7539F}"/>
            </c:ext>
          </c:extLst>
        </c:ser>
        <c:dLbls>
          <c:showLegendKey val="0"/>
          <c:showVal val="0"/>
          <c:showCatName val="0"/>
          <c:showSerName val="0"/>
          <c:showPercent val="0"/>
          <c:showBubbleSize val="0"/>
        </c:dLbls>
        <c:axId val="499463136"/>
        <c:axId val="499449824"/>
      </c:scatterChart>
      <c:catAx>
        <c:axId val="524611392"/>
        <c:scaling>
          <c:orientation val="minMax"/>
        </c:scaling>
        <c:delete val="1"/>
        <c:axPos val="l"/>
        <c:numFmt formatCode="General" sourceLinked="1"/>
        <c:majorTickMark val="none"/>
        <c:minorTickMark val="none"/>
        <c:tickLblPos val="nextTo"/>
        <c:crossAx val="509315552"/>
        <c:crosses val="autoZero"/>
        <c:auto val="1"/>
        <c:lblAlgn val="ctr"/>
        <c:lblOffset val="100"/>
        <c:noMultiLvlLbl val="0"/>
      </c:catAx>
      <c:valAx>
        <c:axId val="509315552"/>
        <c:scaling>
          <c:orientation val="minMax"/>
          <c:max val="1"/>
        </c:scaling>
        <c:delete val="1"/>
        <c:axPos val="b"/>
        <c:numFmt formatCode="0%" sourceLinked="1"/>
        <c:majorTickMark val="none"/>
        <c:minorTickMark val="none"/>
        <c:tickLblPos val="nextTo"/>
        <c:crossAx val="524611392"/>
        <c:crosses val="autoZero"/>
        <c:crossBetween val="between"/>
      </c:valAx>
      <c:valAx>
        <c:axId val="499449824"/>
        <c:scaling>
          <c:orientation val="minMax"/>
          <c:max val="1"/>
        </c:scaling>
        <c:delete val="1"/>
        <c:axPos val="r"/>
        <c:numFmt formatCode="General" sourceLinked="1"/>
        <c:majorTickMark val="out"/>
        <c:minorTickMark val="none"/>
        <c:tickLblPos val="nextTo"/>
        <c:crossAx val="499463136"/>
        <c:crosses val="max"/>
        <c:crossBetween val="midCat"/>
      </c:valAx>
      <c:valAx>
        <c:axId val="499463136"/>
        <c:scaling>
          <c:orientation val="minMax"/>
        </c:scaling>
        <c:delete val="1"/>
        <c:axPos val="b"/>
        <c:numFmt formatCode="0%" sourceLinked="1"/>
        <c:majorTickMark val="out"/>
        <c:minorTickMark val="none"/>
        <c:tickLblPos val="nextTo"/>
        <c:crossAx val="4994498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Data25!$N$31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3F8B-4025-9B11-D4154710DAB8}"/>
              </c:ext>
            </c:extLst>
          </c:dPt>
          <c:val>
            <c:numRef>
              <c:f>Data25!$O$31</c:f>
              <c:numCache>
                <c:formatCode>0%</c:formatCode>
                <c:ptCount val="1"/>
                <c:pt idx="0">
                  <c:v>1</c:v>
                </c:pt>
              </c:numCache>
            </c:numRef>
          </c:val>
          <c:extLst>
            <c:ext xmlns:c16="http://schemas.microsoft.com/office/drawing/2014/chart" uri="{C3380CC4-5D6E-409C-BE32-E72D297353CC}">
              <c16:uniqueId val="{00000001-3F8B-4025-9B11-D4154710DAB8}"/>
            </c:ext>
          </c:extLst>
        </c:ser>
        <c:ser>
          <c:idx val="0"/>
          <c:order val="1"/>
          <c:tx>
            <c:strRef>
              <c:f>Data25!$N$30</c:f>
              <c:strCache>
                <c:ptCount val="1"/>
                <c:pt idx="0">
                  <c:v>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1CA15C8F-AAF1-4290-AE2A-5AD2751418B3}"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F8B-4025-9B11-D4154710DA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Data25!$O$30</c:f>
              <c:numCache>
                <c:formatCode>0%</c:formatCode>
                <c:ptCount val="1"/>
                <c:pt idx="0">
                  <c:v>0.69852539595849261</c:v>
                </c:pt>
              </c:numCache>
            </c:numRef>
          </c:val>
          <c:extLst>
            <c:ext xmlns:c16="http://schemas.microsoft.com/office/drawing/2014/chart" uri="{C3380CC4-5D6E-409C-BE32-E72D297353CC}">
              <c16:uniqueId val="{00000000-3F8B-4025-9B11-D4154710DAB8}"/>
            </c:ext>
          </c:extLst>
        </c:ser>
        <c:dLbls>
          <c:showLegendKey val="0"/>
          <c:showVal val="0"/>
          <c:showCatName val="0"/>
          <c:showSerName val="0"/>
          <c:showPercent val="0"/>
          <c:showBubbleSize val="0"/>
        </c:dLbls>
        <c:gapWidth val="0"/>
        <c:overlap val="100"/>
        <c:axId val="618599824"/>
        <c:axId val="509348832"/>
      </c:barChart>
      <c:scatterChart>
        <c:scatterStyle val="lineMarker"/>
        <c:varyColors val="0"/>
        <c:ser>
          <c:idx val="2"/>
          <c:order val="2"/>
          <c:tx>
            <c:strRef>
              <c:f>Data25!$Q$28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Data25!$Q$30</c:f>
              <c:numCache>
                <c:formatCode>0%</c:formatCode>
                <c:ptCount val="1"/>
                <c:pt idx="0">
                  <c:v>0.65852539595849258</c:v>
                </c:pt>
              </c:numCache>
            </c:numRef>
          </c:xVal>
          <c:yVal>
            <c:numLit>
              <c:formatCode>General</c:formatCode>
              <c:ptCount val="1"/>
              <c:pt idx="0">
                <c:v>0.5</c:v>
              </c:pt>
            </c:numLit>
          </c:yVal>
          <c:smooth val="0"/>
          <c:extLst>
            <c:ext xmlns:c16="http://schemas.microsoft.com/office/drawing/2014/chart" uri="{C3380CC4-5D6E-409C-BE32-E72D297353CC}">
              <c16:uniqueId val="{00000005-3F8B-4025-9B11-D4154710DAB8}"/>
            </c:ext>
          </c:extLst>
        </c:ser>
        <c:dLbls>
          <c:showLegendKey val="0"/>
          <c:showVal val="0"/>
          <c:showCatName val="0"/>
          <c:showSerName val="0"/>
          <c:showPercent val="0"/>
          <c:showBubbleSize val="0"/>
        </c:dLbls>
        <c:axId val="509362976"/>
        <c:axId val="509362560"/>
      </c:scatterChart>
      <c:catAx>
        <c:axId val="618599824"/>
        <c:scaling>
          <c:orientation val="minMax"/>
        </c:scaling>
        <c:delete val="1"/>
        <c:axPos val="l"/>
        <c:numFmt formatCode="General" sourceLinked="1"/>
        <c:majorTickMark val="none"/>
        <c:minorTickMark val="none"/>
        <c:tickLblPos val="nextTo"/>
        <c:crossAx val="509348832"/>
        <c:crosses val="autoZero"/>
        <c:auto val="1"/>
        <c:lblAlgn val="ctr"/>
        <c:lblOffset val="100"/>
        <c:noMultiLvlLbl val="0"/>
      </c:catAx>
      <c:valAx>
        <c:axId val="509348832"/>
        <c:scaling>
          <c:orientation val="minMax"/>
          <c:max val="1"/>
        </c:scaling>
        <c:delete val="1"/>
        <c:axPos val="b"/>
        <c:numFmt formatCode="0%" sourceLinked="1"/>
        <c:majorTickMark val="none"/>
        <c:minorTickMark val="none"/>
        <c:tickLblPos val="nextTo"/>
        <c:crossAx val="618599824"/>
        <c:crosses val="autoZero"/>
        <c:crossBetween val="between"/>
      </c:valAx>
      <c:valAx>
        <c:axId val="509362560"/>
        <c:scaling>
          <c:orientation val="minMax"/>
          <c:max val="1"/>
        </c:scaling>
        <c:delete val="1"/>
        <c:axPos val="r"/>
        <c:numFmt formatCode="General" sourceLinked="1"/>
        <c:majorTickMark val="out"/>
        <c:minorTickMark val="none"/>
        <c:tickLblPos val="nextTo"/>
        <c:crossAx val="509362976"/>
        <c:crosses val="max"/>
        <c:crossBetween val="midCat"/>
      </c:valAx>
      <c:valAx>
        <c:axId val="509362976"/>
        <c:scaling>
          <c:orientation val="minMax"/>
        </c:scaling>
        <c:delete val="1"/>
        <c:axPos val="b"/>
        <c:numFmt formatCode="0%" sourceLinked="1"/>
        <c:majorTickMark val="out"/>
        <c:minorTickMark val="none"/>
        <c:tickLblPos val="nextTo"/>
        <c:crossAx val="5093625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Data26!$N$31</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Data26!$O$31</c:f>
              <c:numCache>
                <c:formatCode>0%</c:formatCode>
                <c:ptCount val="1"/>
                <c:pt idx="0">
                  <c:v>1</c:v>
                </c:pt>
              </c:numCache>
            </c:numRef>
          </c:val>
          <c:extLst>
            <c:ext xmlns:c16="http://schemas.microsoft.com/office/drawing/2014/chart" uri="{C3380CC4-5D6E-409C-BE32-E72D297353CC}">
              <c16:uniqueId val="{00000000-4F67-4A07-B3EB-2CB762720783}"/>
            </c:ext>
          </c:extLst>
        </c:ser>
        <c:ser>
          <c:idx val="0"/>
          <c:order val="1"/>
          <c:tx>
            <c:strRef>
              <c:f>Data26!$N$30</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4F67-4A07-B3EB-2CB762720783}"/>
              </c:ext>
            </c:extLst>
          </c:dPt>
          <c:dLbls>
            <c:dLbl>
              <c:idx val="0"/>
              <c:tx>
                <c:rich>
                  <a:bodyPr/>
                  <a:lstStyle/>
                  <a:p>
                    <a:fld id="{E660ACF1-858F-4344-BA32-46CE873A6CF3}"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4F67-4A07-B3EB-2CB762720783}"/>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Data26!$O$30</c:f>
              <c:numCache>
                <c:formatCode>0%</c:formatCode>
                <c:ptCount val="1"/>
                <c:pt idx="0">
                  <c:v>0.70303235642893447</c:v>
                </c:pt>
              </c:numCache>
            </c:numRef>
          </c:val>
          <c:extLst>
            <c:ext xmlns:c16="http://schemas.microsoft.com/office/drawing/2014/chart" uri="{C3380CC4-5D6E-409C-BE32-E72D297353CC}">
              <c16:uniqueId val="{00000003-4F67-4A07-B3EB-2CB762720783}"/>
            </c:ext>
          </c:extLst>
        </c:ser>
        <c:dLbls>
          <c:showLegendKey val="0"/>
          <c:showVal val="0"/>
          <c:showCatName val="0"/>
          <c:showSerName val="0"/>
          <c:showPercent val="0"/>
          <c:showBubbleSize val="0"/>
        </c:dLbls>
        <c:gapWidth val="0"/>
        <c:overlap val="100"/>
        <c:axId val="600661376"/>
        <c:axId val="832123408"/>
      </c:barChart>
      <c:scatterChart>
        <c:scatterStyle val="lineMarker"/>
        <c:varyColors val="0"/>
        <c:ser>
          <c:idx val="2"/>
          <c:order val="2"/>
          <c:tx>
            <c:strRef>
              <c:f>Data26!$Q$28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Data26!$Q$30</c:f>
              <c:numCache>
                <c:formatCode>0%</c:formatCode>
                <c:ptCount val="1"/>
                <c:pt idx="0">
                  <c:v>0.66303235642893443</c:v>
                </c:pt>
              </c:numCache>
            </c:numRef>
          </c:xVal>
          <c:yVal>
            <c:numLit>
              <c:formatCode>General</c:formatCode>
              <c:ptCount val="1"/>
              <c:pt idx="0">
                <c:v>0.5</c:v>
              </c:pt>
            </c:numLit>
          </c:yVal>
          <c:smooth val="0"/>
          <c:extLst>
            <c:ext xmlns:c16="http://schemas.microsoft.com/office/drawing/2014/chart" uri="{C3380CC4-5D6E-409C-BE32-E72D297353CC}">
              <c16:uniqueId val="{00000004-4F67-4A07-B3EB-2CB762720783}"/>
            </c:ext>
          </c:extLst>
        </c:ser>
        <c:dLbls>
          <c:showLegendKey val="0"/>
          <c:showVal val="0"/>
          <c:showCatName val="0"/>
          <c:showSerName val="0"/>
          <c:showPercent val="0"/>
          <c:showBubbleSize val="0"/>
        </c:dLbls>
        <c:axId val="735231456"/>
        <c:axId val="735243936"/>
      </c:scatterChart>
      <c:catAx>
        <c:axId val="600661376"/>
        <c:scaling>
          <c:orientation val="minMax"/>
        </c:scaling>
        <c:delete val="1"/>
        <c:axPos val="l"/>
        <c:numFmt formatCode="General" sourceLinked="1"/>
        <c:majorTickMark val="none"/>
        <c:minorTickMark val="none"/>
        <c:tickLblPos val="nextTo"/>
        <c:crossAx val="832123408"/>
        <c:crosses val="autoZero"/>
        <c:auto val="1"/>
        <c:lblAlgn val="ctr"/>
        <c:lblOffset val="100"/>
        <c:noMultiLvlLbl val="0"/>
      </c:catAx>
      <c:valAx>
        <c:axId val="832123408"/>
        <c:scaling>
          <c:orientation val="minMax"/>
          <c:max val="1"/>
        </c:scaling>
        <c:delete val="1"/>
        <c:axPos val="b"/>
        <c:numFmt formatCode="0%" sourceLinked="1"/>
        <c:majorTickMark val="none"/>
        <c:minorTickMark val="none"/>
        <c:tickLblPos val="nextTo"/>
        <c:crossAx val="600661376"/>
        <c:crosses val="autoZero"/>
        <c:crossBetween val="between"/>
      </c:valAx>
      <c:valAx>
        <c:axId val="735243936"/>
        <c:scaling>
          <c:orientation val="minMax"/>
          <c:max val="1"/>
        </c:scaling>
        <c:delete val="1"/>
        <c:axPos val="r"/>
        <c:numFmt formatCode="General" sourceLinked="1"/>
        <c:majorTickMark val="out"/>
        <c:minorTickMark val="none"/>
        <c:tickLblPos val="nextTo"/>
        <c:crossAx val="735231456"/>
        <c:crosses val="max"/>
        <c:crossBetween val="midCat"/>
      </c:valAx>
      <c:valAx>
        <c:axId val="735231456"/>
        <c:scaling>
          <c:orientation val="minMax"/>
        </c:scaling>
        <c:delete val="1"/>
        <c:axPos val="b"/>
        <c:numFmt formatCode="0%" sourceLinked="1"/>
        <c:majorTickMark val="out"/>
        <c:minorTickMark val="none"/>
        <c:tickLblPos val="nextTo"/>
        <c:crossAx val="735243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Data26!$N$31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495A-46F6-AECE-818B6B4BE0F3}"/>
              </c:ext>
            </c:extLst>
          </c:dPt>
          <c:val>
            <c:numRef>
              <c:f>Data26!$O$31</c:f>
              <c:numCache>
                <c:formatCode>0%</c:formatCode>
                <c:ptCount val="1"/>
                <c:pt idx="0">
                  <c:v>1</c:v>
                </c:pt>
              </c:numCache>
            </c:numRef>
          </c:val>
          <c:extLst>
            <c:ext xmlns:c16="http://schemas.microsoft.com/office/drawing/2014/chart" uri="{C3380CC4-5D6E-409C-BE32-E72D297353CC}">
              <c16:uniqueId val="{00000002-495A-46F6-AECE-818B6B4BE0F3}"/>
            </c:ext>
          </c:extLst>
        </c:ser>
        <c:ser>
          <c:idx val="0"/>
          <c:order val="1"/>
          <c:tx>
            <c:strRef>
              <c:f>Data26!$N$29</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495A-46F6-AECE-818B6B4BE0F3}"/>
              </c:ext>
            </c:extLst>
          </c:dPt>
          <c:dLbls>
            <c:dLbl>
              <c:idx val="0"/>
              <c:tx>
                <c:rich>
                  <a:bodyPr/>
                  <a:lstStyle/>
                  <a:p>
                    <a:fld id="{18E40C92-AC6C-42D0-8D23-FE544BA61120}"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495A-46F6-AECE-818B6B4BE0F3}"/>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Data26!$O$29</c:f>
              <c:numCache>
                <c:formatCode>0%</c:formatCode>
                <c:ptCount val="1"/>
                <c:pt idx="0">
                  <c:v>0.29696764357106559</c:v>
                </c:pt>
              </c:numCache>
            </c:numRef>
          </c:val>
          <c:extLst>
            <c:ext xmlns:c16="http://schemas.microsoft.com/office/drawing/2014/chart" uri="{C3380CC4-5D6E-409C-BE32-E72D297353CC}">
              <c16:uniqueId val="{00000005-495A-46F6-AECE-818B6B4BE0F3}"/>
            </c:ext>
          </c:extLst>
        </c:ser>
        <c:dLbls>
          <c:showLegendKey val="0"/>
          <c:showVal val="0"/>
          <c:showCatName val="0"/>
          <c:showSerName val="0"/>
          <c:showPercent val="0"/>
          <c:showBubbleSize val="0"/>
        </c:dLbls>
        <c:gapWidth val="0"/>
        <c:overlap val="100"/>
        <c:axId val="716179664"/>
        <c:axId val="660461088"/>
      </c:barChart>
      <c:scatterChart>
        <c:scatterStyle val="lineMarker"/>
        <c:varyColors val="0"/>
        <c:ser>
          <c:idx val="2"/>
          <c:order val="2"/>
          <c:tx>
            <c:strRef>
              <c:f>Data26!$Q$28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Data26!$Q$29</c:f>
              <c:numCache>
                <c:formatCode>0%</c:formatCode>
                <c:ptCount val="1"/>
                <c:pt idx="0">
                  <c:v>0.25696764357106561</c:v>
                </c:pt>
              </c:numCache>
            </c:numRef>
          </c:xVal>
          <c:yVal>
            <c:numLit>
              <c:formatCode>General</c:formatCode>
              <c:ptCount val="1"/>
              <c:pt idx="0">
                <c:v>0.5</c:v>
              </c:pt>
            </c:numLit>
          </c:yVal>
          <c:smooth val="0"/>
          <c:extLst>
            <c:ext xmlns:c16="http://schemas.microsoft.com/office/drawing/2014/chart" uri="{C3380CC4-5D6E-409C-BE32-E72D297353CC}">
              <c16:uniqueId val="{00000006-495A-46F6-AECE-818B6B4BE0F3}"/>
            </c:ext>
          </c:extLst>
        </c:ser>
        <c:dLbls>
          <c:showLegendKey val="0"/>
          <c:showVal val="0"/>
          <c:showCatName val="0"/>
          <c:showSerName val="0"/>
          <c:showPercent val="0"/>
          <c:showBubbleSize val="0"/>
        </c:dLbls>
        <c:axId val="660441536"/>
        <c:axId val="660435296"/>
      </c:scatterChart>
      <c:catAx>
        <c:axId val="716179664"/>
        <c:scaling>
          <c:orientation val="minMax"/>
        </c:scaling>
        <c:delete val="1"/>
        <c:axPos val="l"/>
        <c:numFmt formatCode="General" sourceLinked="1"/>
        <c:majorTickMark val="none"/>
        <c:minorTickMark val="none"/>
        <c:tickLblPos val="nextTo"/>
        <c:crossAx val="660461088"/>
        <c:crosses val="autoZero"/>
        <c:auto val="1"/>
        <c:lblAlgn val="ctr"/>
        <c:lblOffset val="100"/>
        <c:noMultiLvlLbl val="0"/>
      </c:catAx>
      <c:valAx>
        <c:axId val="660461088"/>
        <c:scaling>
          <c:orientation val="minMax"/>
          <c:max val="1"/>
        </c:scaling>
        <c:delete val="1"/>
        <c:axPos val="b"/>
        <c:numFmt formatCode="0%" sourceLinked="1"/>
        <c:majorTickMark val="none"/>
        <c:minorTickMark val="none"/>
        <c:tickLblPos val="nextTo"/>
        <c:crossAx val="716179664"/>
        <c:crosses val="autoZero"/>
        <c:crossBetween val="between"/>
      </c:valAx>
      <c:valAx>
        <c:axId val="660435296"/>
        <c:scaling>
          <c:orientation val="minMax"/>
          <c:max val="1"/>
        </c:scaling>
        <c:delete val="1"/>
        <c:axPos val="r"/>
        <c:numFmt formatCode="General" sourceLinked="1"/>
        <c:majorTickMark val="out"/>
        <c:minorTickMark val="none"/>
        <c:tickLblPos val="nextTo"/>
        <c:crossAx val="660441536"/>
        <c:crosses val="max"/>
        <c:crossBetween val="midCat"/>
      </c:valAx>
      <c:valAx>
        <c:axId val="660441536"/>
        <c:scaling>
          <c:orientation val="minMax"/>
        </c:scaling>
        <c:delete val="1"/>
        <c:axPos val="b"/>
        <c:numFmt formatCode="0%" sourceLinked="1"/>
        <c:majorTickMark val="out"/>
        <c:minorTickMark val="none"/>
        <c:tickLblPos val="nextTo"/>
        <c:crossAx val="660435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b="1"/>
              <a:t>Enrollment of Undergraduate Students by Gender and Race/Ethnicity</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Data26!$O$35</c:f>
              <c:strCache>
                <c:ptCount val="1"/>
                <c:pt idx="0">
                  <c:v>2019</c:v>
                </c:pt>
              </c:strCache>
            </c:strRef>
          </c:tx>
          <c:spPr>
            <a:solidFill>
              <a:schemeClr val="dk1">
                <a:tint val="88500"/>
                <a:alpha val="70000"/>
              </a:schemeClr>
            </a:solidFill>
            <a:ln>
              <a:noFill/>
            </a:ln>
            <a:effectLst/>
          </c:spPr>
          <c:invertIfNegative val="0"/>
          <c:cat>
            <c:strRef>
              <c:f>Data26!$N$36:$N$41</c:f>
              <c:strCache>
                <c:ptCount val="6"/>
                <c:pt idx="0">
                  <c:v>Domestic Women</c:v>
                </c:pt>
                <c:pt idx="1">
                  <c:v>Domestic Men</c:v>
                </c:pt>
                <c:pt idx="2">
                  <c:v>International Women</c:v>
                </c:pt>
                <c:pt idx="3">
                  <c:v>International Men</c:v>
                </c:pt>
                <c:pt idx="4">
                  <c:v>University Women</c:v>
                </c:pt>
                <c:pt idx="5">
                  <c:v>University Men</c:v>
                </c:pt>
              </c:strCache>
            </c:strRef>
          </c:cat>
          <c:val>
            <c:numRef>
              <c:f>Data26!$O$36:$O$41</c:f>
              <c:numCache>
                <c:formatCode>General</c:formatCode>
                <c:ptCount val="6"/>
                <c:pt idx="0">
                  <c:v>1624</c:v>
                </c:pt>
                <c:pt idx="1">
                  <c:v>4045</c:v>
                </c:pt>
                <c:pt idx="2">
                  <c:v>26</c:v>
                </c:pt>
                <c:pt idx="3">
                  <c:v>69</c:v>
                </c:pt>
                <c:pt idx="4">
                  <c:v>1650</c:v>
                </c:pt>
                <c:pt idx="5">
                  <c:v>4114</c:v>
                </c:pt>
              </c:numCache>
            </c:numRef>
          </c:val>
          <c:extLst>
            <c:ext xmlns:c16="http://schemas.microsoft.com/office/drawing/2014/chart" uri="{C3380CC4-5D6E-409C-BE32-E72D297353CC}">
              <c16:uniqueId val="{00000000-2D50-4000-9E95-2D410CACD464}"/>
            </c:ext>
          </c:extLst>
        </c:ser>
        <c:ser>
          <c:idx val="1"/>
          <c:order val="1"/>
          <c:tx>
            <c:strRef>
              <c:f>Data26!$P$35</c:f>
              <c:strCache>
                <c:ptCount val="1"/>
                <c:pt idx="0">
                  <c:v>2020</c:v>
                </c:pt>
              </c:strCache>
            </c:strRef>
          </c:tx>
          <c:spPr>
            <a:solidFill>
              <a:schemeClr val="dk1">
                <a:tint val="55000"/>
                <a:alpha val="70000"/>
              </a:schemeClr>
            </a:solidFill>
            <a:ln>
              <a:noFill/>
            </a:ln>
            <a:effectLst/>
          </c:spPr>
          <c:invertIfNegative val="0"/>
          <c:cat>
            <c:strRef>
              <c:f>Data26!$N$36:$N$41</c:f>
              <c:strCache>
                <c:ptCount val="6"/>
                <c:pt idx="0">
                  <c:v>Domestic Women</c:v>
                </c:pt>
                <c:pt idx="1">
                  <c:v>Domestic Men</c:v>
                </c:pt>
                <c:pt idx="2">
                  <c:v>International Women</c:v>
                </c:pt>
                <c:pt idx="3">
                  <c:v>International Men</c:v>
                </c:pt>
                <c:pt idx="4">
                  <c:v>University Women</c:v>
                </c:pt>
                <c:pt idx="5">
                  <c:v>University Men</c:v>
                </c:pt>
              </c:strCache>
            </c:strRef>
          </c:cat>
          <c:val>
            <c:numRef>
              <c:f>Data26!$P$36:$P$41</c:f>
              <c:numCache>
                <c:formatCode>General</c:formatCode>
                <c:ptCount val="6"/>
                <c:pt idx="0">
                  <c:v>1611</c:v>
                </c:pt>
                <c:pt idx="1">
                  <c:v>3972</c:v>
                </c:pt>
                <c:pt idx="2">
                  <c:v>17</c:v>
                </c:pt>
                <c:pt idx="3">
                  <c:v>42</c:v>
                </c:pt>
                <c:pt idx="4">
                  <c:v>1628</c:v>
                </c:pt>
                <c:pt idx="5">
                  <c:v>4014</c:v>
                </c:pt>
              </c:numCache>
            </c:numRef>
          </c:val>
          <c:extLst>
            <c:ext xmlns:c16="http://schemas.microsoft.com/office/drawing/2014/chart" uri="{C3380CC4-5D6E-409C-BE32-E72D297353CC}">
              <c16:uniqueId val="{00000001-2D50-4000-9E95-2D410CACD464}"/>
            </c:ext>
          </c:extLst>
        </c:ser>
        <c:ser>
          <c:idx val="2"/>
          <c:order val="2"/>
          <c:tx>
            <c:strRef>
              <c:f>Data26!$Q$35</c:f>
              <c:strCache>
                <c:ptCount val="1"/>
                <c:pt idx="0">
                  <c:v>2021</c:v>
                </c:pt>
              </c:strCache>
            </c:strRef>
          </c:tx>
          <c:spPr>
            <a:solidFill>
              <a:schemeClr val="dk1">
                <a:tint val="75000"/>
                <a:alpha val="70000"/>
              </a:schemeClr>
            </a:solidFill>
            <a:ln>
              <a:noFill/>
            </a:ln>
            <a:effectLst/>
          </c:spPr>
          <c:invertIfNegative val="0"/>
          <c:cat>
            <c:strRef>
              <c:f>Data26!$N$36:$N$41</c:f>
              <c:strCache>
                <c:ptCount val="6"/>
                <c:pt idx="0">
                  <c:v>Domestic Women</c:v>
                </c:pt>
                <c:pt idx="1">
                  <c:v>Domestic Men</c:v>
                </c:pt>
                <c:pt idx="2">
                  <c:v>International Women</c:v>
                </c:pt>
                <c:pt idx="3">
                  <c:v>International Men</c:v>
                </c:pt>
                <c:pt idx="4">
                  <c:v>University Women</c:v>
                </c:pt>
                <c:pt idx="5">
                  <c:v>University Men</c:v>
                </c:pt>
              </c:strCache>
            </c:strRef>
          </c:cat>
          <c:val>
            <c:numRef>
              <c:f>Data26!$Q$36:$Q$41</c:f>
              <c:numCache>
                <c:formatCode>General</c:formatCode>
                <c:ptCount val="6"/>
                <c:pt idx="0">
                  <c:v>1680</c:v>
                </c:pt>
                <c:pt idx="1">
                  <c:v>4045</c:v>
                </c:pt>
                <c:pt idx="2">
                  <c:v>11</c:v>
                </c:pt>
                <c:pt idx="3">
                  <c:v>42</c:v>
                </c:pt>
                <c:pt idx="4">
                  <c:v>1691</c:v>
                </c:pt>
                <c:pt idx="5">
                  <c:v>4087</c:v>
                </c:pt>
              </c:numCache>
            </c:numRef>
          </c:val>
          <c:extLst>
            <c:ext xmlns:c16="http://schemas.microsoft.com/office/drawing/2014/chart" uri="{C3380CC4-5D6E-409C-BE32-E72D297353CC}">
              <c16:uniqueId val="{00000002-2D50-4000-9E95-2D410CACD464}"/>
            </c:ext>
          </c:extLst>
        </c:ser>
        <c:ser>
          <c:idx val="3"/>
          <c:order val="3"/>
          <c:tx>
            <c:strRef>
              <c:f>Data26!$R$35</c:f>
              <c:strCache>
                <c:ptCount val="1"/>
                <c:pt idx="0">
                  <c:v>2022</c:v>
                </c:pt>
              </c:strCache>
            </c:strRef>
          </c:tx>
          <c:spPr>
            <a:solidFill>
              <a:schemeClr val="dk1">
                <a:tint val="98500"/>
                <a:alpha val="70000"/>
              </a:schemeClr>
            </a:solidFill>
            <a:ln>
              <a:noFill/>
            </a:ln>
            <a:effectLst/>
          </c:spPr>
          <c:invertIfNegative val="0"/>
          <c:cat>
            <c:strRef>
              <c:f>Data26!$N$36:$N$41</c:f>
              <c:strCache>
                <c:ptCount val="6"/>
                <c:pt idx="0">
                  <c:v>Domestic Women</c:v>
                </c:pt>
                <c:pt idx="1">
                  <c:v>Domestic Men</c:v>
                </c:pt>
                <c:pt idx="2">
                  <c:v>International Women</c:v>
                </c:pt>
                <c:pt idx="3">
                  <c:v>International Men</c:v>
                </c:pt>
                <c:pt idx="4">
                  <c:v>University Women</c:v>
                </c:pt>
                <c:pt idx="5">
                  <c:v>University Men</c:v>
                </c:pt>
              </c:strCache>
            </c:strRef>
          </c:cat>
          <c:val>
            <c:numRef>
              <c:f>Data26!$R$36:$R$41</c:f>
              <c:numCache>
                <c:formatCode>General</c:formatCode>
                <c:ptCount val="6"/>
                <c:pt idx="0">
                  <c:v>1680</c:v>
                </c:pt>
                <c:pt idx="1">
                  <c:v>3984</c:v>
                </c:pt>
                <c:pt idx="2">
                  <c:v>13</c:v>
                </c:pt>
                <c:pt idx="3">
                  <c:v>33</c:v>
                </c:pt>
                <c:pt idx="4">
                  <c:v>1693</c:v>
                </c:pt>
                <c:pt idx="5">
                  <c:v>4017</c:v>
                </c:pt>
              </c:numCache>
            </c:numRef>
          </c:val>
          <c:extLst>
            <c:ext xmlns:c16="http://schemas.microsoft.com/office/drawing/2014/chart" uri="{C3380CC4-5D6E-409C-BE32-E72D297353CC}">
              <c16:uniqueId val="{00000003-2D50-4000-9E95-2D410CACD464}"/>
            </c:ext>
          </c:extLst>
        </c:ser>
        <c:ser>
          <c:idx val="4"/>
          <c:order val="4"/>
          <c:tx>
            <c:strRef>
              <c:f>Data26!$S$35</c:f>
              <c:strCache>
                <c:ptCount val="1"/>
                <c:pt idx="0">
                  <c:v>2023</c:v>
                </c:pt>
              </c:strCache>
            </c:strRef>
          </c:tx>
          <c:spPr>
            <a:solidFill>
              <a:schemeClr val="dk1">
                <a:tint val="30000"/>
                <a:alpha val="70000"/>
              </a:schemeClr>
            </a:solidFill>
            <a:ln>
              <a:noFill/>
            </a:ln>
            <a:effectLst/>
          </c:spPr>
          <c:invertIfNegative val="0"/>
          <c:cat>
            <c:strRef>
              <c:f>Data26!$N$36:$N$41</c:f>
              <c:strCache>
                <c:ptCount val="6"/>
                <c:pt idx="0">
                  <c:v>Domestic Women</c:v>
                </c:pt>
                <c:pt idx="1">
                  <c:v>Domestic Men</c:v>
                </c:pt>
                <c:pt idx="2">
                  <c:v>International Women</c:v>
                </c:pt>
                <c:pt idx="3">
                  <c:v>International Men</c:v>
                </c:pt>
                <c:pt idx="4">
                  <c:v>University Women</c:v>
                </c:pt>
                <c:pt idx="5">
                  <c:v>University Men</c:v>
                </c:pt>
              </c:strCache>
            </c:strRef>
          </c:cat>
          <c:val>
            <c:numRef>
              <c:f>Data26!$S$36:$S$41</c:f>
              <c:numCache>
                <c:formatCode>General</c:formatCode>
                <c:ptCount val="6"/>
                <c:pt idx="0">
                  <c:v>1739</c:v>
                </c:pt>
                <c:pt idx="1">
                  <c:v>4110</c:v>
                </c:pt>
                <c:pt idx="2">
                  <c:v>14</c:v>
                </c:pt>
                <c:pt idx="3">
                  <c:v>40</c:v>
                </c:pt>
                <c:pt idx="4">
                  <c:v>1753</c:v>
                </c:pt>
                <c:pt idx="5">
                  <c:v>4150</c:v>
                </c:pt>
              </c:numCache>
            </c:numRef>
          </c:val>
          <c:extLst>
            <c:ext xmlns:c16="http://schemas.microsoft.com/office/drawing/2014/chart" uri="{C3380CC4-5D6E-409C-BE32-E72D297353CC}">
              <c16:uniqueId val="{00000004-2D50-4000-9E95-2D410CACD464}"/>
            </c:ext>
          </c:extLst>
        </c:ser>
        <c:dLbls>
          <c:showLegendKey val="0"/>
          <c:showVal val="0"/>
          <c:showCatName val="0"/>
          <c:showSerName val="0"/>
          <c:showPercent val="0"/>
          <c:showBubbleSize val="0"/>
        </c:dLbls>
        <c:gapWidth val="80"/>
        <c:overlap val="25"/>
        <c:axId val="887810607"/>
        <c:axId val="887811567"/>
      </c:barChart>
      <c:catAx>
        <c:axId val="887810607"/>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887811567"/>
        <c:crosses val="autoZero"/>
        <c:auto val="1"/>
        <c:lblAlgn val="ctr"/>
        <c:lblOffset val="100"/>
        <c:noMultiLvlLbl val="0"/>
      </c:catAx>
      <c:valAx>
        <c:axId val="887811567"/>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88781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Data26!$N$31</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Data26!$O$31</c:f>
              <c:numCache>
                <c:formatCode>0%</c:formatCode>
                <c:ptCount val="1"/>
                <c:pt idx="0">
                  <c:v>1</c:v>
                </c:pt>
              </c:numCache>
            </c:numRef>
          </c:val>
          <c:extLst>
            <c:ext xmlns:c16="http://schemas.microsoft.com/office/drawing/2014/chart" uri="{C3380CC4-5D6E-409C-BE32-E72D297353CC}">
              <c16:uniqueId val="{00000000-D280-4448-979C-05B83A7CEC8E}"/>
            </c:ext>
          </c:extLst>
        </c:ser>
        <c:ser>
          <c:idx val="0"/>
          <c:order val="1"/>
          <c:tx>
            <c:strRef>
              <c:f>Data26!$N$30</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D280-4448-979C-05B83A7CEC8E}"/>
              </c:ext>
            </c:extLst>
          </c:dPt>
          <c:dLbls>
            <c:dLbl>
              <c:idx val="0"/>
              <c:tx>
                <c:rich>
                  <a:bodyPr/>
                  <a:lstStyle/>
                  <a:p>
                    <a:fld id="{E660ACF1-858F-4344-BA32-46CE873A6CF3}"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D280-4448-979C-05B83A7CEC8E}"/>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Data26!$O$30</c:f>
              <c:numCache>
                <c:formatCode>0%</c:formatCode>
                <c:ptCount val="1"/>
                <c:pt idx="0">
                  <c:v>0.70303235642893447</c:v>
                </c:pt>
              </c:numCache>
            </c:numRef>
          </c:val>
          <c:extLst>
            <c:ext xmlns:c16="http://schemas.microsoft.com/office/drawing/2014/chart" uri="{C3380CC4-5D6E-409C-BE32-E72D297353CC}">
              <c16:uniqueId val="{00000003-D280-4448-979C-05B83A7CEC8E}"/>
            </c:ext>
          </c:extLst>
        </c:ser>
        <c:dLbls>
          <c:showLegendKey val="0"/>
          <c:showVal val="0"/>
          <c:showCatName val="0"/>
          <c:showSerName val="0"/>
          <c:showPercent val="0"/>
          <c:showBubbleSize val="0"/>
        </c:dLbls>
        <c:gapWidth val="0"/>
        <c:overlap val="100"/>
        <c:axId val="600661376"/>
        <c:axId val="832123408"/>
      </c:barChart>
      <c:scatterChart>
        <c:scatterStyle val="lineMarker"/>
        <c:varyColors val="0"/>
        <c:ser>
          <c:idx val="2"/>
          <c:order val="2"/>
          <c:tx>
            <c:strRef>
              <c:f>Data26!$Q$28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Data26!$Q$30</c:f>
              <c:numCache>
                <c:formatCode>0%</c:formatCode>
                <c:ptCount val="1"/>
                <c:pt idx="0">
                  <c:v>0.66303235642893443</c:v>
                </c:pt>
              </c:numCache>
            </c:numRef>
          </c:xVal>
          <c:yVal>
            <c:numLit>
              <c:formatCode>General</c:formatCode>
              <c:ptCount val="1"/>
              <c:pt idx="0">
                <c:v>0.5</c:v>
              </c:pt>
            </c:numLit>
          </c:yVal>
          <c:smooth val="0"/>
          <c:extLst>
            <c:ext xmlns:c16="http://schemas.microsoft.com/office/drawing/2014/chart" uri="{C3380CC4-5D6E-409C-BE32-E72D297353CC}">
              <c16:uniqueId val="{00000004-D280-4448-979C-05B83A7CEC8E}"/>
            </c:ext>
          </c:extLst>
        </c:ser>
        <c:dLbls>
          <c:showLegendKey val="0"/>
          <c:showVal val="0"/>
          <c:showCatName val="0"/>
          <c:showSerName val="0"/>
          <c:showPercent val="0"/>
          <c:showBubbleSize val="0"/>
        </c:dLbls>
        <c:axId val="735231456"/>
        <c:axId val="735243936"/>
      </c:scatterChart>
      <c:catAx>
        <c:axId val="600661376"/>
        <c:scaling>
          <c:orientation val="minMax"/>
        </c:scaling>
        <c:delete val="1"/>
        <c:axPos val="l"/>
        <c:numFmt formatCode="General" sourceLinked="1"/>
        <c:majorTickMark val="none"/>
        <c:minorTickMark val="none"/>
        <c:tickLblPos val="nextTo"/>
        <c:crossAx val="832123408"/>
        <c:crosses val="autoZero"/>
        <c:auto val="1"/>
        <c:lblAlgn val="ctr"/>
        <c:lblOffset val="100"/>
        <c:noMultiLvlLbl val="0"/>
      </c:catAx>
      <c:valAx>
        <c:axId val="832123408"/>
        <c:scaling>
          <c:orientation val="minMax"/>
          <c:max val="1"/>
        </c:scaling>
        <c:delete val="1"/>
        <c:axPos val="b"/>
        <c:numFmt formatCode="0%" sourceLinked="1"/>
        <c:majorTickMark val="none"/>
        <c:minorTickMark val="none"/>
        <c:tickLblPos val="nextTo"/>
        <c:crossAx val="600661376"/>
        <c:crosses val="autoZero"/>
        <c:crossBetween val="between"/>
      </c:valAx>
      <c:valAx>
        <c:axId val="735243936"/>
        <c:scaling>
          <c:orientation val="minMax"/>
          <c:max val="1"/>
        </c:scaling>
        <c:delete val="1"/>
        <c:axPos val="r"/>
        <c:numFmt formatCode="General" sourceLinked="1"/>
        <c:majorTickMark val="out"/>
        <c:minorTickMark val="none"/>
        <c:tickLblPos val="nextTo"/>
        <c:crossAx val="735231456"/>
        <c:crosses val="max"/>
        <c:crossBetween val="midCat"/>
      </c:valAx>
      <c:valAx>
        <c:axId val="735231456"/>
        <c:scaling>
          <c:orientation val="minMax"/>
        </c:scaling>
        <c:delete val="1"/>
        <c:axPos val="b"/>
        <c:numFmt formatCode="0%" sourceLinked="1"/>
        <c:majorTickMark val="out"/>
        <c:minorTickMark val="none"/>
        <c:tickLblPos val="nextTo"/>
        <c:crossAx val="735243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Data26!$N$31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FBB0-4FBD-A076-AE6D7DBE82B4}"/>
              </c:ext>
            </c:extLst>
          </c:dPt>
          <c:val>
            <c:numRef>
              <c:f>Data26!$O$31</c:f>
              <c:numCache>
                <c:formatCode>0%</c:formatCode>
                <c:ptCount val="1"/>
                <c:pt idx="0">
                  <c:v>1</c:v>
                </c:pt>
              </c:numCache>
            </c:numRef>
          </c:val>
          <c:extLst>
            <c:ext xmlns:c16="http://schemas.microsoft.com/office/drawing/2014/chart" uri="{C3380CC4-5D6E-409C-BE32-E72D297353CC}">
              <c16:uniqueId val="{00000002-FBB0-4FBD-A076-AE6D7DBE82B4}"/>
            </c:ext>
          </c:extLst>
        </c:ser>
        <c:ser>
          <c:idx val="0"/>
          <c:order val="1"/>
          <c:tx>
            <c:strRef>
              <c:f>Data26!$N$29</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FBB0-4FBD-A076-AE6D7DBE82B4}"/>
              </c:ext>
            </c:extLst>
          </c:dPt>
          <c:dLbls>
            <c:dLbl>
              <c:idx val="0"/>
              <c:tx>
                <c:rich>
                  <a:bodyPr/>
                  <a:lstStyle/>
                  <a:p>
                    <a:fld id="{18E40C92-AC6C-42D0-8D23-FE544BA61120}"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BB0-4FBD-A076-AE6D7DBE82B4}"/>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Data26!$O$29</c:f>
              <c:numCache>
                <c:formatCode>0%</c:formatCode>
                <c:ptCount val="1"/>
                <c:pt idx="0">
                  <c:v>0.29696764357106559</c:v>
                </c:pt>
              </c:numCache>
            </c:numRef>
          </c:val>
          <c:extLst>
            <c:ext xmlns:c16="http://schemas.microsoft.com/office/drawing/2014/chart" uri="{C3380CC4-5D6E-409C-BE32-E72D297353CC}">
              <c16:uniqueId val="{00000005-FBB0-4FBD-A076-AE6D7DBE82B4}"/>
            </c:ext>
          </c:extLst>
        </c:ser>
        <c:dLbls>
          <c:showLegendKey val="0"/>
          <c:showVal val="0"/>
          <c:showCatName val="0"/>
          <c:showSerName val="0"/>
          <c:showPercent val="0"/>
          <c:showBubbleSize val="0"/>
        </c:dLbls>
        <c:gapWidth val="0"/>
        <c:overlap val="100"/>
        <c:axId val="716179664"/>
        <c:axId val="660461088"/>
      </c:barChart>
      <c:scatterChart>
        <c:scatterStyle val="lineMarker"/>
        <c:varyColors val="0"/>
        <c:ser>
          <c:idx val="2"/>
          <c:order val="2"/>
          <c:tx>
            <c:strRef>
              <c:f>Data26!$Q$28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Data26!$Q$29</c:f>
              <c:numCache>
                <c:formatCode>0%</c:formatCode>
                <c:ptCount val="1"/>
                <c:pt idx="0">
                  <c:v>0.25696764357106561</c:v>
                </c:pt>
              </c:numCache>
            </c:numRef>
          </c:xVal>
          <c:yVal>
            <c:numLit>
              <c:formatCode>General</c:formatCode>
              <c:ptCount val="1"/>
              <c:pt idx="0">
                <c:v>0.5</c:v>
              </c:pt>
            </c:numLit>
          </c:yVal>
          <c:smooth val="0"/>
          <c:extLst>
            <c:ext xmlns:c16="http://schemas.microsoft.com/office/drawing/2014/chart" uri="{C3380CC4-5D6E-409C-BE32-E72D297353CC}">
              <c16:uniqueId val="{00000006-FBB0-4FBD-A076-AE6D7DBE82B4}"/>
            </c:ext>
          </c:extLst>
        </c:ser>
        <c:dLbls>
          <c:showLegendKey val="0"/>
          <c:showVal val="0"/>
          <c:showCatName val="0"/>
          <c:showSerName val="0"/>
          <c:showPercent val="0"/>
          <c:showBubbleSize val="0"/>
        </c:dLbls>
        <c:axId val="660441536"/>
        <c:axId val="660435296"/>
      </c:scatterChart>
      <c:catAx>
        <c:axId val="716179664"/>
        <c:scaling>
          <c:orientation val="minMax"/>
        </c:scaling>
        <c:delete val="1"/>
        <c:axPos val="l"/>
        <c:numFmt formatCode="General" sourceLinked="1"/>
        <c:majorTickMark val="none"/>
        <c:minorTickMark val="none"/>
        <c:tickLblPos val="nextTo"/>
        <c:crossAx val="660461088"/>
        <c:crosses val="autoZero"/>
        <c:auto val="1"/>
        <c:lblAlgn val="ctr"/>
        <c:lblOffset val="100"/>
        <c:noMultiLvlLbl val="0"/>
      </c:catAx>
      <c:valAx>
        <c:axId val="660461088"/>
        <c:scaling>
          <c:orientation val="minMax"/>
          <c:max val="1"/>
        </c:scaling>
        <c:delete val="1"/>
        <c:axPos val="b"/>
        <c:numFmt formatCode="0%" sourceLinked="1"/>
        <c:majorTickMark val="none"/>
        <c:minorTickMark val="none"/>
        <c:tickLblPos val="nextTo"/>
        <c:crossAx val="716179664"/>
        <c:crosses val="autoZero"/>
        <c:crossBetween val="between"/>
      </c:valAx>
      <c:valAx>
        <c:axId val="660435296"/>
        <c:scaling>
          <c:orientation val="minMax"/>
          <c:max val="1"/>
        </c:scaling>
        <c:delete val="1"/>
        <c:axPos val="r"/>
        <c:numFmt formatCode="General" sourceLinked="1"/>
        <c:majorTickMark val="out"/>
        <c:minorTickMark val="none"/>
        <c:tickLblPos val="nextTo"/>
        <c:crossAx val="660441536"/>
        <c:crosses val="max"/>
        <c:crossBetween val="midCat"/>
      </c:valAx>
      <c:valAx>
        <c:axId val="660441536"/>
        <c:scaling>
          <c:orientation val="minMax"/>
        </c:scaling>
        <c:delete val="1"/>
        <c:axPos val="b"/>
        <c:numFmt formatCode="0%" sourceLinked="1"/>
        <c:majorTickMark val="out"/>
        <c:minorTickMark val="none"/>
        <c:tickLblPos val="nextTo"/>
        <c:crossAx val="660435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Data27!$N$32</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4D50-4C99-AD22-91006962E601}"/>
              </c:ext>
            </c:extLst>
          </c:dPt>
          <c:val>
            <c:numRef>
              <c:f>Data27!$O$32</c:f>
              <c:numCache>
                <c:formatCode>0%</c:formatCode>
                <c:ptCount val="1"/>
                <c:pt idx="0">
                  <c:v>1</c:v>
                </c:pt>
              </c:numCache>
            </c:numRef>
          </c:val>
          <c:extLst>
            <c:ext xmlns:c16="http://schemas.microsoft.com/office/drawing/2014/chart" uri="{C3380CC4-5D6E-409C-BE32-E72D297353CC}">
              <c16:uniqueId val="{00000002-4D50-4C99-AD22-91006962E601}"/>
            </c:ext>
          </c:extLst>
        </c:ser>
        <c:ser>
          <c:idx val="0"/>
          <c:order val="1"/>
          <c:tx>
            <c:strRef>
              <c:f>Data27!$N$30</c:f>
              <c:strCache>
                <c:ptCount val="1"/>
                <c:pt idx="0">
                  <c:v>Women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F4548C55-C3D8-4D41-96C5-8FF72E5E2E06}"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D50-4C99-AD22-91006962E6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Data27!$O$30</c:f>
              <c:numCache>
                <c:formatCode>0%</c:formatCode>
                <c:ptCount val="1"/>
                <c:pt idx="0">
                  <c:v>0.32019704433497537</c:v>
                </c:pt>
              </c:numCache>
            </c:numRef>
          </c:val>
          <c:extLst>
            <c:ext xmlns:c16="http://schemas.microsoft.com/office/drawing/2014/chart" uri="{C3380CC4-5D6E-409C-BE32-E72D297353CC}">
              <c16:uniqueId val="{00000004-4D50-4C99-AD22-91006962E601}"/>
            </c:ext>
          </c:extLst>
        </c:ser>
        <c:dLbls>
          <c:showLegendKey val="0"/>
          <c:showVal val="0"/>
          <c:showCatName val="0"/>
          <c:showSerName val="0"/>
          <c:showPercent val="0"/>
          <c:showBubbleSize val="0"/>
        </c:dLbls>
        <c:gapWidth val="0"/>
        <c:overlap val="100"/>
        <c:axId val="440417520"/>
        <c:axId val="499466048"/>
      </c:barChart>
      <c:scatterChart>
        <c:scatterStyle val="lineMarker"/>
        <c:varyColors val="0"/>
        <c:ser>
          <c:idx val="2"/>
          <c:order val="2"/>
          <c:tx>
            <c:strRef>
              <c:f>Data27!$Q$29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Data27!$Q$30</c:f>
              <c:numCache>
                <c:formatCode>0%</c:formatCode>
                <c:ptCount val="1"/>
                <c:pt idx="0">
                  <c:v>0.28019704433497539</c:v>
                </c:pt>
              </c:numCache>
            </c:numRef>
          </c:xVal>
          <c:yVal>
            <c:numLit>
              <c:formatCode>General</c:formatCode>
              <c:ptCount val="1"/>
              <c:pt idx="0">
                <c:v>0.5</c:v>
              </c:pt>
            </c:numLit>
          </c:yVal>
          <c:smooth val="0"/>
          <c:extLst>
            <c:ext xmlns:c16="http://schemas.microsoft.com/office/drawing/2014/chart" uri="{C3380CC4-5D6E-409C-BE32-E72D297353CC}">
              <c16:uniqueId val="{00000005-4D50-4C99-AD22-91006962E601}"/>
            </c:ext>
          </c:extLst>
        </c:ser>
        <c:dLbls>
          <c:showLegendKey val="0"/>
          <c:showVal val="0"/>
          <c:showCatName val="0"/>
          <c:showSerName val="0"/>
          <c:showPercent val="0"/>
          <c:showBubbleSize val="0"/>
        </c:dLbls>
        <c:axId val="499453152"/>
        <c:axId val="499465216"/>
      </c:scatterChart>
      <c:catAx>
        <c:axId val="440417520"/>
        <c:scaling>
          <c:orientation val="minMax"/>
        </c:scaling>
        <c:delete val="1"/>
        <c:axPos val="l"/>
        <c:numFmt formatCode="General" sourceLinked="1"/>
        <c:majorTickMark val="none"/>
        <c:minorTickMark val="none"/>
        <c:tickLblPos val="nextTo"/>
        <c:crossAx val="499466048"/>
        <c:crosses val="autoZero"/>
        <c:auto val="1"/>
        <c:lblAlgn val="ctr"/>
        <c:lblOffset val="100"/>
        <c:noMultiLvlLbl val="0"/>
      </c:catAx>
      <c:valAx>
        <c:axId val="499466048"/>
        <c:scaling>
          <c:orientation val="minMax"/>
          <c:max val="1"/>
        </c:scaling>
        <c:delete val="1"/>
        <c:axPos val="b"/>
        <c:numFmt formatCode="0%" sourceLinked="1"/>
        <c:majorTickMark val="none"/>
        <c:minorTickMark val="none"/>
        <c:tickLblPos val="nextTo"/>
        <c:crossAx val="440417520"/>
        <c:crosses val="autoZero"/>
        <c:crossBetween val="between"/>
      </c:valAx>
      <c:valAx>
        <c:axId val="499465216"/>
        <c:scaling>
          <c:orientation val="minMax"/>
          <c:max val="1"/>
        </c:scaling>
        <c:delete val="1"/>
        <c:axPos val="r"/>
        <c:numFmt formatCode="General" sourceLinked="1"/>
        <c:majorTickMark val="out"/>
        <c:minorTickMark val="none"/>
        <c:tickLblPos val="nextTo"/>
        <c:crossAx val="499453152"/>
        <c:crosses val="max"/>
        <c:crossBetween val="midCat"/>
      </c:valAx>
      <c:valAx>
        <c:axId val="499453152"/>
        <c:scaling>
          <c:orientation val="minMax"/>
        </c:scaling>
        <c:delete val="1"/>
        <c:axPos val="b"/>
        <c:numFmt formatCode="0%" sourceLinked="1"/>
        <c:majorTickMark val="out"/>
        <c:minorTickMark val="none"/>
        <c:tickLblPos val="nextTo"/>
        <c:crossAx val="4994652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AAE Graduate Students by Year</a:t>
            </a:r>
          </a:p>
          <a:p>
            <a:pPr>
              <a:defRPr/>
            </a:pPr>
            <a:endParaRPr lang="en-US"/>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Data4!$I$33:$J$33</c:f>
              <c:strCache>
                <c:ptCount val="2"/>
                <c:pt idx="0">
                  <c:v>University Total</c:v>
                </c:pt>
                <c:pt idx="1">
                  <c:v>Applied</c:v>
                </c:pt>
              </c:strCache>
            </c:strRef>
          </c:tx>
          <c:spPr>
            <a:solidFill>
              <a:schemeClr val="dk1">
                <a:tint val="88500"/>
                <a:alpha val="70000"/>
              </a:schemeClr>
            </a:solidFill>
            <a:ln>
              <a:noFill/>
            </a:ln>
            <a:effectLst/>
          </c:spPr>
          <c:invertIfNegative val="0"/>
          <c:cat>
            <c:numRef>
              <c:f>Data4!$K$32:$O$32</c:f>
              <c:numCache>
                <c:formatCode>General</c:formatCode>
                <c:ptCount val="5"/>
                <c:pt idx="0">
                  <c:v>2019</c:v>
                </c:pt>
                <c:pt idx="1">
                  <c:v>2020</c:v>
                </c:pt>
                <c:pt idx="2">
                  <c:v>2021</c:v>
                </c:pt>
                <c:pt idx="3">
                  <c:v>2022</c:v>
                </c:pt>
                <c:pt idx="4">
                  <c:v>2023</c:v>
                </c:pt>
              </c:numCache>
            </c:numRef>
          </c:cat>
          <c:val>
            <c:numRef>
              <c:f>Data4!$K$33:$O$33</c:f>
              <c:numCache>
                <c:formatCode>#,##0</c:formatCode>
                <c:ptCount val="5"/>
                <c:pt idx="0">
                  <c:v>4646</c:v>
                </c:pt>
                <c:pt idx="1">
                  <c:v>4858</c:v>
                </c:pt>
                <c:pt idx="2">
                  <c:v>6968</c:v>
                </c:pt>
                <c:pt idx="3">
                  <c:v>14600</c:v>
                </c:pt>
                <c:pt idx="4">
                  <c:v>31296</c:v>
                </c:pt>
              </c:numCache>
            </c:numRef>
          </c:val>
          <c:extLst>
            <c:ext xmlns:c16="http://schemas.microsoft.com/office/drawing/2014/chart" uri="{C3380CC4-5D6E-409C-BE32-E72D297353CC}">
              <c16:uniqueId val="{00000000-A39D-44C1-8340-64CC3A33C8A2}"/>
            </c:ext>
          </c:extLst>
        </c:ser>
        <c:ser>
          <c:idx val="1"/>
          <c:order val="1"/>
          <c:tx>
            <c:strRef>
              <c:f>Data4!$I$34:$J$34</c:f>
              <c:strCache>
                <c:ptCount val="2"/>
                <c:pt idx="0">
                  <c:v>University Total</c:v>
                </c:pt>
                <c:pt idx="1">
                  <c:v>Accepted</c:v>
                </c:pt>
              </c:strCache>
            </c:strRef>
          </c:tx>
          <c:spPr>
            <a:solidFill>
              <a:schemeClr val="dk1">
                <a:tint val="55000"/>
                <a:alpha val="70000"/>
              </a:schemeClr>
            </a:solidFill>
            <a:ln>
              <a:noFill/>
            </a:ln>
            <a:effectLst/>
          </c:spPr>
          <c:invertIfNegative val="0"/>
          <c:cat>
            <c:numRef>
              <c:f>Data4!$K$32:$O$32</c:f>
              <c:numCache>
                <c:formatCode>General</c:formatCode>
                <c:ptCount val="5"/>
                <c:pt idx="0">
                  <c:v>2019</c:v>
                </c:pt>
                <c:pt idx="1">
                  <c:v>2020</c:v>
                </c:pt>
                <c:pt idx="2">
                  <c:v>2021</c:v>
                </c:pt>
                <c:pt idx="3">
                  <c:v>2022</c:v>
                </c:pt>
                <c:pt idx="4">
                  <c:v>2023</c:v>
                </c:pt>
              </c:numCache>
            </c:numRef>
          </c:cat>
          <c:val>
            <c:numRef>
              <c:f>Data4!$K$34:$O$34</c:f>
              <c:numCache>
                <c:formatCode>#,##0</c:formatCode>
                <c:ptCount val="5"/>
                <c:pt idx="0">
                  <c:v>1655</c:v>
                </c:pt>
                <c:pt idx="1">
                  <c:v>1525</c:v>
                </c:pt>
                <c:pt idx="2">
                  <c:v>1433</c:v>
                </c:pt>
                <c:pt idx="3">
                  <c:v>2753</c:v>
                </c:pt>
                <c:pt idx="4">
                  <c:v>4402</c:v>
                </c:pt>
              </c:numCache>
            </c:numRef>
          </c:val>
          <c:extLst>
            <c:ext xmlns:c16="http://schemas.microsoft.com/office/drawing/2014/chart" uri="{C3380CC4-5D6E-409C-BE32-E72D297353CC}">
              <c16:uniqueId val="{00000001-A39D-44C1-8340-64CC3A33C8A2}"/>
            </c:ext>
          </c:extLst>
        </c:ser>
        <c:ser>
          <c:idx val="2"/>
          <c:order val="2"/>
          <c:tx>
            <c:strRef>
              <c:f>Data4!$I$35:$J$35</c:f>
              <c:strCache>
                <c:ptCount val="2"/>
                <c:pt idx="0">
                  <c:v>University Total</c:v>
                </c:pt>
                <c:pt idx="1">
                  <c:v>Enrolled</c:v>
                </c:pt>
              </c:strCache>
            </c:strRef>
          </c:tx>
          <c:spPr>
            <a:solidFill>
              <a:schemeClr val="dk1">
                <a:tint val="75000"/>
                <a:alpha val="70000"/>
              </a:schemeClr>
            </a:solidFill>
            <a:ln>
              <a:noFill/>
            </a:ln>
            <a:effectLst/>
          </c:spPr>
          <c:invertIfNegative val="0"/>
          <c:cat>
            <c:numRef>
              <c:f>Data4!$K$32:$O$32</c:f>
              <c:numCache>
                <c:formatCode>General</c:formatCode>
                <c:ptCount val="5"/>
                <c:pt idx="0">
                  <c:v>2019</c:v>
                </c:pt>
                <c:pt idx="1">
                  <c:v>2020</c:v>
                </c:pt>
                <c:pt idx="2">
                  <c:v>2021</c:v>
                </c:pt>
                <c:pt idx="3">
                  <c:v>2022</c:v>
                </c:pt>
                <c:pt idx="4">
                  <c:v>2023</c:v>
                </c:pt>
              </c:numCache>
            </c:numRef>
          </c:cat>
          <c:val>
            <c:numRef>
              <c:f>Data4!$K$35:$O$35</c:f>
              <c:numCache>
                <c:formatCode>#,##0</c:formatCode>
                <c:ptCount val="5"/>
                <c:pt idx="0">
                  <c:v>448</c:v>
                </c:pt>
                <c:pt idx="1">
                  <c:v>298</c:v>
                </c:pt>
                <c:pt idx="2">
                  <c:v>446</c:v>
                </c:pt>
                <c:pt idx="3">
                  <c:v>462</c:v>
                </c:pt>
                <c:pt idx="4">
                  <c:v>436</c:v>
                </c:pt>
              </c:numCache>
            </c:numRef>
          </c:val>
          <c:extLst>
            <c:ext xmlns:c16="http://schemas.microsoft.com/office/drawing/2014/chart" uri="{C3380CC4-5D6E-409C-BE32-E72D297353CC}">
              <c16:uniqueId val="{00000002-A39D-44C1-8340-64CC3A33C8A2}"/>
            </c:ext>
          </c:extLst>
        </c:ser>
        <c:dLbls>
          <c:showLegendKey val="0"/>
          <c:showVal val="0"/>
          <c:showCatName val="0"/>
          <c:showSerName val="0"/>
          <c:showPercent val="0"/>
          <c:showBubbleSize val="0"/>
        </c:dLbls>
        <c:gapWidth val="80"/>
        <c:overlap val="25"/>
        <c:axId val="1573725136"/>
        <c:axId val="1649154928"/>
      </c:barChart>
      <c:catAx>
        <c:axId val="1573725136"/>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649154928"/>
        <c:crosses val="autoZero"/>
        <c:auto val="1"/>
        <c:lblAlgn val="ctr"/>
        <c:lblOffset val="100"/>
        <c:noMultiLvlLbl val="0"/>
      </c:catAx>
      <c:valAx>
        <c:axId val="1649154928"/>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57372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Data27!$N$32</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Data27!$O$32</c:f>
              <c:numCache>
                <c:formatCode>0%</c:formatCode>
                <c:ptCount val="1"/>
                <c:pt idx="0">
                  <c:v>1</c:v>
                </c:pt>
              </c:numCache>
            </c:numRef>
          </c:val>
          <c:extLst>
            <c:ext xmlns:c16="http://schemas.microsoft.com/office/drawing/2014/chart" uri="{C3380CC4-5D6E-409C-BE32-E72D297353CC}">
              <c16:uniqueId val="{00000000-F419-482C-87CC-922CE246D683}"/>
            </c:ext>
          </c:extLst>
        </c:ser>
        <c:ser>
          <c:idx val="0"/>
          <c:order val="1"/>
          <c:tx>
            <c:strRef>
              <c:f>Data27!$N$31</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F419-482C-87CC-922CE246D683}"/>
              </c:ext>
            </c:extLst>
          </c:dPt>
          <c:dLbls>
            <c:dLbl>
              <c:idx val="0"/>
              <c:tx>
                <c:rich>
                  <a:bodyPr/>
                  <a:lstStyle/>
                  <a:p>
                    <a:fld id="{2330ED01-A506-475C-99E5-B739DF4E2809}"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419-482C-87CC-922CE246D6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Data27!$O$31</c:f>
              <c:numCache>
                <c:formatCode>0%</c:formatCode>
                <c:ptCount val="1"/>
                <c:pt idx="0">
                  <c:v>0.67980295566502458</c:v>
                </c:pt>
              </c:numCache>
            </c:numRef>
          </c:val>
          <c:extLst>
            <c:ext xmlns:c16="http://schemas.microsoft.com/office/drawing/2014/chart" uri="{C3380CC4-5D6E-409C-BE32-E72D297353CC}">
              <c16:uniqueId val="{00000003-F419-482C-87CC-922CE246D683}"/>
            </c:ext>
          </c:extLst>
        </c:ser>
        <c:dLbls>
          <c:showLegendKey val="0"/>
          <c:showVal val="0"/>
          <c:showCatName val="0"/>
          <c:showSerName val="0"/>
          <c:showPercent val="0"/>
          <c:showBubbleSize val="0"/>
        </c:dLbls>
        <c:gapWidth val="0"/>
        <c:overlap val="100"/>
        <c:axId val="610271552"/>
        <c:axId val="441587152"/>
      </c:barChart>
      <c:scatterChart>
        <c:scatterStyle val="lineMarker"/>
        <c:varyColors val="0"/>
        <c:ser>
          <c:idx val="2"/>
          <c:order val="2"/>
          <c:tx>
            <c:strRef>
              <c:f>Data27!$Q$29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Data27!$Q$31</c:f>
              <c:numCache>
                <c:formatCode>0%</c:formatCode>
                <c:ptCount val="1"/>
                <c:pt idx="0">
                  <c:v>0.63980295566502454</c:v>
                </c:pt>
              </c:numCache>
            </c:numRef>
          </c:xVal>
          <c:yVal>
            <c:numLit>
              <c:formatCode>General</c:formatCode>
              <c:ptCount val="1"/>
              <c:pt idx="0">
                <c:v>0.5</c:v>
              </c:pt>
            </c:numLit>
          </c:yVal>
          <c:smooth val="0"/>
          <c:extLst>
            <c:ext xmlns:c16="http://schemas.microsoft.com/office/drawing/2014/chart" uri="{C3380CC4-5D6E-409C-BE32-E72D297353CC}">
              <c16:uniqueId val="{00000004-F419-482C-87CC-922CE246D683}"/>
            </c:ext>
          </c:extLst>
        </c:ser>
        <c:dLbls>
          <c:showLegendKey val="0"/>
          <c:showVal val="0"/>
          <c:showCatName val="0"/>
          <c:showSerName val="0"/>
          <c:showPercent val="0"/>
          <c:showBubbleSize val="0"/>
        </c:dLbls>
        <c:axId val="509332608"/>
        <c:axId val="509329696"/>
      </c:scatterChart>
      <c:catAx>
        <c:axId val="610271552"/>
        <c:scaling>
          <c:orientation val="minMax"/>
        </c:scaling>
        <c:delete val="1"/>
        <c:axPos val="l"/>
        <c:numFmt formatCode="General" sourceLinked="1"/>
        <c:majorTickMark val="none"/>
        <c:minorTickMark val="none"/>
        <c:tickLblPos val="nextTo"/>
        <c:crossAx val="441587152"/>
        <c:crosses val="autoZero"/>
        <c:auto val="1"/>
        <c:lblAlgn val="ctr"/>
        <c:lblOffset val="100"/>
        <c:noMultiLvlLbl val="0"/>
      </c:catAx>
      <c:valAx>
        <c:axId val="441587152"/>
        <c:scaling>
          <c:orientation val="minMax"/>
          <c:max val="1"/>
        </c:scaling>
        <c:delete val="1"/>
        <c:axPos val="b"/>
        <c:numFmt formatCode="0%" sourceLinked="1"/>
        <c:majorTickMark val="none"/>
        <c:minorTickMark val="none"/>
        <c:tickLblPos val="nextTo"/>
        <c:crossAx val="610271552"/>
        <c:crosses val="autoZero"/>
        <c:crossBetween val="between"/>
      </c:valAx>
      <c:valAx>
        <c:axId val="509329696"/>
        <c:scaling>
          <c:orientation val="minMax"/>
          <c:max val="1"/>
        </c:scaling>
        <c:delete val="1"/>
        <c:axPos val="r"/>
        <c:numFmt formatCode="General" sourceLinked="1"/>
        <c:majorTickMark val="out"/>
        <c:minorTickMark val="none"/>
        <c:tickLblPos val="nextTo"/>
        <c:crossAx val="509332608"/>
        <c:crosses val="max"/>
        <c:crossBetween val="midCat"/>
      </c:valAx>
      <c:valAx>
        <c:axId val="509332608"/>
        <c:scaling>
          <c:orientation val="minMax"/>
        </c:scaling>
        <c:delete val="1"/>
        <c:axPos val="b"/>
        <c:numFmt formatCode="0%" sourceLinked="1"/>
        <c:majorTickMark val="out"/>
        <c:minorTickMark val="none"/>
        <c:tickLblPos val="nextTo"/>
        <c:crossAx val="509329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b="1"/>
              <a:t>Enrollment of Graduate Students by Gender and Race/Ethnicity</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Data27!$O$36</c:f>
              <c:strCache>
                <c:ptCount val="1"/>
                <c:pt idx="0">
                  <c:v>2019</c:v>
                </c:pt>
              </c:strCache>
            </c:strRef>
          </c:tx>
          <c:spPr>
            <a:solidFill>
              <a:schemeClr val="dk1">
                <a:tint val="88500"/>
                <a:alpha val="70000"/>
              </a:schemeClr>
            </a:solidFill>
            <a:ln>
              <a:noFill/>
            </a:ln>
            <a:effectLst/>
          </c:spPr>
          <c:invertIfNegative val="0"/>
          <c:cat>
            <c:strRef>
              <c:f>Data27!$N$37:$N$42</c:f>
              <c:strCache>
                <c:ptCount val="6"/>
                <c:pt idx="0">
                  <c:v>Domestic Women</c:v>
                </c:pt>
                <c:pt idx="1">
                  <c:v>Domestic Men</c:v>
                </c:pt>
                <c:pt idx="2">
                  <c:v>International Women</c:v>
                </c:pt>
                <c:pt idx="3">
                  <c:v>International Men</c:v>
                </c:pt>
                <c:pt idx="4">
                  <c:v>University Women</c:v>
                </c:pt>
                <c:pt idx="5">
                  <c:v>University Men</c:v>
                </c:pt>
              </c:strCache>
            </c:strRef>
          </c:cat>
          <c:val>
            <c:numRef>
              <c:f>Data27!$O$37:$O$42</c:f>
              <c:numCache>
                <c:formatCode>General</c:formatCode>
                <c:ptCount val="6"/>
                <c:pt idx="0">
                  <c:v>202</c:v>
                </c:pt>
                <c:pt idx="1">
                  <c:v>390</c:v>
                </c:pt>
                <c:pt idx="2">
                  <c:v>181</c:v>
                </c:pt>
                <c:pt idx="3">
                  <c:v>504</c:v>
                </c:pt>
                <c:pt idx="4">
                  <c:v>383</c:v>
                </c:pt>
                <c:pt idx="5">
                  <c:v>894</c:v>
                </c:pt>
              </c:numCache>
            </c:numRef>
          </c:val>
          <c:extLst>
            <c:ext xmlns:c16="http://schemas.microsoft.com/office/drawing/2014/chart" uri="{C3380CC4-5D6E-409C-BE32-E72D297353CC}">
              <c16:uniqueId val="{00000000-CD9E-4595-9330-ACB6C672FDD4}"/>
            </c:ext>
          </c:extLst>
        </c:ser>
        <c:ser>
          <c:idx val="1"/>
          <c:order val="1"/>
          <c:tx>
            <c:strRef>
              <c:f>Data27!$P$36</c:f>
              <c:strCache>
                <c:ptCount val="1"/>
                <c:pt idx="0">
                  <c:v>2020</c:v>
                </c:pt>
              </c:strCache>
            </c:strRef>
          </c:tx>
          <c:spPr>
            <a:solidFill>
              <a:schemeClr val="dk1">
                <a:tint val="55000"/>
                <a:alpha val="70000"/>
              </a:schemeClr>
            </a:solidFill>
            <a:ln>
              <a:noFill/>
            </a:ln>
            <a:effectLst/>
          </c:spPr>
          <c:invertIfNegative val="0"/>
          <c:cat>
            <c:strRef>
              <c:f>Data27!$N$37:$N$42</c:f>
              <c:strCache>
                <c:ptCount val="6"/>
                <c:pt idx="0">
                  <c:v>Domestic Women</c:v>
                </c:pt>
                <c:pt idx="1">
                  <c:v>Domestic Men</c:v>
                </c:pt>
                <c:pt idx="2">
                  <c:v>International Women</c:v>
                </c:pt>
                <c:pt idx="3">
                  <c:v>International Men</c:v>
                </c:pt>
                <c:pt idx="4">
                  <c:v>University Women</c:v>
                </c:pt>
                <c:pt idx="5">
                  <c:v>University Men</c:v>
                </c:pt>
              </c:strCache>
            </c:strRef>
          </c:cat>
          <c:val>
            <c:numRef>
              <c:f>Data27!$P$37:$P$42</c:f>
              <c:numCache>
                <c:formatCode>General</c:formatCode>
                <c:ptCount val="6"/>
                <c:pt idx="0">
                  <c:v>228</c:v>
                </c:pt>
                <c:pt idx="1">
                  <c:v>444</c:v>
                </c:pt>
                <c:pt idx="2">
                  <c:v>157</c:v>
                </c:pt>
                <c:pt idx="3">
                  <c:v>404</c:v>
                </c:pt>
                <c:pt idx="4">
                  <c:v>385</c:v>
                </c:pt>
                <c:pt idx="5">
                  <c:v>848</c:v>
                </c:pt>
              </c:numCache>
            </c:numRef>
          </c:val>
          <c:extLst>
            <c:ext xmlns:c16="http://schemas.microsoft.com/office/drawing/2014/chart" uri="{C3380CC4-5D6E-409C-BE32-E72D297353CC}">
              <c16:uniqueId val="{00000001-CD9E-4595-9330-ACB6C672FDD4}"/>
            </c:ext>
          </c:extLst>
        </c:ser>
        <c:ser>
          <c:idx val="2"/>
          <c:order val="2"/>
          <c:tx>
            <c:strRef>
              <c:f>Data27!$Q$36</c:f>
              <c:strCache>
                <c:ptCount val="1"/>
                <c:pt idx="0">
                  <c:v>2021</c:v>
                </c:pt>
              </c:strCache>
            </c:strRef>
          </c:tx>
          <c:spPr>
            <a:solidFill>
              <a:schemeClr val="dk1">
                <a:tint val="75000"/>
                <a:alpha val="70000"/>
              </a:schemeClr>
            </a:solidFill>
            <a:ln>
              <a:noFill/>
            </a:ln>
            <a:effectLst/>
          </c:spPr>
          <c:invertIfNegative val="0"/>
          <c:cat>
            <c:strRef>
              <c:f>Data27!$N$37:$N$42</c:f>
              <c:strCache>
                <c:ptCount val="6"/>
                <c:pt idx="0">
                  <c:v>Domestic Women</c:v>
                </c:pt>
                <c:pt idx="1">
                  <c:v>Domestic Men</c:v>
                </c:pt>
                <c:pt idx="2">
                  <c:v>International Women</c:v>
                </c:pt>
                <c:pt idx="3">
                  <c:v>International Men</c:v>
                </c:pt>
                <c:pt idx="4">
                  <c:v>University Women</c:v>
                </c:pt>
                <c:pt idx="5">
                  <c:v>University Men</c:v>
                </c:pt>
              </c:strCache>
            </c:strRef>
          </c:cat>
          <c:val>
            <c:numRef>
              <c:f>Data27!$Q$37:$Q$42</c:f>
              <c:numCache>
                <c:formatCode>General</c:formatCode>
                <c:ptCount val="6"/>
                <c:pt idx="0">
                  <c:v>220</c:v>
                </c:pt>
                <c:pt idx="1">
                  <c:v>451</c:v>
                </c:pt>
                <c:pt idx="2">
                  <c:v>152</c:v>
                </c:pt>
                <c:pt idx="3">
                  <c:v>408</c:v>
                </c:pt>
                <c:pt idx="4">
                  <c:v>372</c:v>
                </c:pt>
                <c:pt idx="5">
                  <c:v>859</c:v>
                </c:pt>
              </c:numCache>
            </c:numRef>
          </c:val>
          <c:extLst>
            <c:ext xmlns:c16="http://schemas.microsoft.com/office/drawing/2014/chart" uri="{C3380CC4-5D6E-409C-BE32-E72D297353CC}">
              <c16:uniqueId val="{00000002-CD9E-4595-9330-ACB6C672FDD4}"/>
            </c:ext>
          </c:extLst>
        </c:ser>
        <c:ser>
          <c:idx val="3"/>
          <c:order val="3"/>
          <c:tx>
            <c:strRef>
              <c:f>Data27!$R$36</c:f>
              <c:strCache>
                <c:ptCount val="1"/>
                <c:pt idx="0">
                  <c:v>2022</c:v>
                </c:pt>
              </c:strCache>
            </c:strRef>
          </c:tx>
          <c:spPr>
            <a:solidFill>
              <a:schemeClr val="dk1">
                <a:tint val="98500"/>
                <a:alpha val="70000"/>
              </a:schemeClr>
            </a:solidFill>
            <a:ln>
              <a:noFill/>
            </a:ln>
            <a:effectLst/>
          </c:spPr>
          <c:invertIfNegative val="0"/>
          <c:cat>
            <c:strRef>
              <c:f>Data27!$N$37:$N$42</c:f>
              <c:strCache>
                <c:ptCount val="6"/>
                <c:pt idx="0">
                  <c:v>Domestic Women</c:v>
                </c:pt>
                <c:pt idx="1">
                  <c:v>Domestic Men</c:v>
                </c:pt>
                <c:pt idx="2">
                  <c:v>International Women</c:v>
                </c:pt>
                <c:pt idx="3">
                  <c:v>International Men</c:v>
                </c:pt>
                <c:pt idx="4">
                  <c:v>University Women</c:v>
                </c:pt>
                <c:pt idx="5">
                  <c:v>University Men</c:v>
                </c:pt>
              </c:strCache>
            </c:strRef>
          </c:cat>
          <c:val>
            <c:numRef>
              <c:f>Data27!$R$37:$R$42</c:f>
              <c:numCache>
                <c:formatCode>General</c:formatCode>
                <c:ptCount val="6"/>
                <c:pt idx="0">
                  <c:v>230</c:v>
                </c:pt>
                <c:pt idx="1">
                  <c:v>454</c:v>
                </c:pt>
                <c:pt idx="2">
                  <c:v>194</c:v>
                </c:pt>
                <c:pt idx="3">
                  <c:v>486</c:v>
                </c:pt>
                <c:pt idx="4">
                  <c:v>424</c:v>
                </c:pt>
                <c:pt idx="5">
                  <c:v>940</c:v>
                </c:pt>
              </c:numCache>
            </c:numRef>
          </c:val>
          <c:extLst>
            <c:ext xmlns:c16="http://schemas.microsoft.com/office/drawing/2014/chart" uri="{C3380CC4-5D6E-409C-BE32-E72D297353CC}">
              <c16:uniqueId val="{00000003-CD9E-4595-9330-ACB6C672FDD4}"/>
            </c:ext>
          </c:extLst>
        </c:ser>
        <c:ser>
          <c:idx val="4"/>
          <c:order val="4"/>
          <c:tx>
            <c:strRef>
              <c:f>Data27!$S$36</c:f>
              <c:strCache>
                <c:ptCount val="1"/>
                <c:pt idx="0">
                  <c:v>2023</c:v>
                </c:pt>
              </c:strCache>
            </c:strRef>
          </c:tx>
          <c:spPr>
            <a:solidFill>
              <a:schemeClr val="dk1">
                <a:tint val="30000"/>
                <a:alpha val="70000"/>
              </a:schemeClr>
            </a:solidFill>
            <a:ln>
              <a:noFill/>
            </a:ln>
            <a:effectLst/>
          </c:spPr>
          <c:invertIfNegative val="0"/>
          <c:cat>
            <c:strRef>
              <c:f>Data27!$N$37:$N$42</c:f>
              <c:strCache>
                <c:ptCount val="6"/>
                <c:pt idx="0">
                  <c:v>Domestic Women</c:v>
                </c:pt>
                <c:pt idx="1">
                  <c:v>Domestic Men</c:v>
                </c:pt>
                <c:pt idx="2">
                  <c:v>International Women</c:v>
                </c:pt>
                <c:pt idx="3">
                  <c:v>International Men</c:v>
                </c:pt>
                <c:pt idx="4">
                  <c:v>University Women</c:v>
                </c:pt>
                <c:pt idx="5">
                  <c:v>University Men</c:v>
                </c:pt>
              </c:strCache>
            </c:strRef>
          </c:cat>
          <c:val>
            <c:numRef>
              <c:f>Data27!$S$37:$S$42</c:f>
              <c:numCache>
                <c:formatCode>General</c:formatCode>
                <c:ptCount val="6"/>
                <c:pt idx="0">
                  <c:v>242</c:v>
                </c:pt>
                <c:pt idx="1">
                  <c:v>479</c:v>
                </c:pt>
                <c:pt idx="2">
                  <c:v>213</c:v>
                </c:pt>
                <c:pt idx="3">
                  <c:v>487</c:v>
                </c:pt>
                <c:pt idx="4">
                  <c:v>455</c:v>
                </c:pt>
                <c:pt idx="5">
                  <c:v>966</c:v>
                </c:pt>
              </c:numCache>
            </c:numRef>
          </c:val>
          <c:extLst>
            <c:ext xmlns:c16="http://schemas.microsoft.com/office/drawing/2014/chart" uri="{C3380CC4-5D6E-409C-BE32-E72D297353CC}">
              <c16:uniqueId val="{00000004-CD9E-4595-9330-ACB6C672FDD4}"/>
            </c:ext>
          </c:extLst>
        </c:ser>
        <c:dLbls>
          <c:showLegendKey val="0"/>
          <c:showVal val="0"/>
          <c:showCatName val="0"/>
          <c:showSerName val="0"/>
          <c:showPercent val="0"/>
          <c:showBubbleSize val="0"/>
        </c:dLbls>
        <c:gapWidth val="80"/>
        <c:overlap val="25"/>
        <c:axId val="887799087"/>
        <c:axId val="887801007"/>
      </c:barChart>
      <c:catAx>
        <c:axId val="887799087"/>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887801007"/>
        <c:crosses val="autoZero"/>
        <c:auto val="1"/>
        <c:lblAlgn val="ctr"/>
        <c:lblOffset val="100"/>
        <c:noMultiLvlLbl val="0"/>
      </c:catAx>
      <c:valAx>
        <c:axId val="887801007"/>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8877990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Data27!$N$32</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E8F8-423E-A142-4B5840F7876A}"/>
              </c:ext>
            </c:extLst>
          </c:dPt>
          <c:val>
            <c:numRef>
              <c:f>Data27!$O$32</c:f>
              <c:numCache>
                <c:formatCode>0%</c:formatCode>
                <c:ptCount val="1"/>
                <c:pt idx="0">
                  <c:v>1</c:v>
                </c:pt>
              </c:numCache>
            </c:numRef>
          </c:val>
          <c:extLst>
            <c:ext xmlns:c16="http://schemas.microsoft.com/office/drawing/2014/chart" uri="{C3380CC4-5D6E-409C-BE32-E72D297353CC}">
              <c16:uniqueId val="{00000002-E8F8-423E-A142-4B5840F7876A}"/>
            </c:ext>
          </c:extLst>
        </c:ser>
        <c:ser>
          <c:idx val="0"/>
          <c:order val="1"/>
          <c:tx>
            <c:strRef>
              <c:f>Data27!$N$30</c:f>
              <c:strCache>
                <c:ptCount val="1"/>
                <c:pt idx="0">
                  <c:v>Women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F4548C55-C3D8-4D41-96C5-8FF72E5E2E06}"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8F8-423E-A142-4B5840F787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Data27!$O$30</c:f>
              <c:numCache>
                <c:formatCode>0%</c:formatCode>
                <c:ptCount val="1"/>
                <c:pt idx="0">
                  <c:v>0.32019704433497537</c:v>
                </c:pt>
              </c:numCache>
            </c:numRef>
          </c:val>
          <c:extLst>
            <c:ext xmlns:c16="http://schemas.microsoft.com/office/drawing/2014/chart" uri="{C3380CC4-5D6E-409C-BE32-E72D297353CC}">
              <c16:uniqueId val="{00000004-E8F8-423E-A142-4B5840F7876A}"/>
            </c:ext>
          </c:extLst>
        </c:ser>
        <c:dLbls>
          <c:showLegendKey val="0"/>
          <c:showVal val="0"/>
          <c:showCatName val="0"/>
          <c:showSerName val="0"/>
          <c:showPercent val="0"/>
          <c:showBubbleSize val="0"/>
        </c:dLbls>
        <c:gapWidth val="0"/>
        <c:overlap val="100"/>
        <c:axId val="440417520"/>
        <c:axId val="499466048"/>
      </c:barChart>
      <c:scatterChart>
        <c:scatterStyle val="lineMarker"/>
        <c:varyColors val="0"/>
        <c:ser>
          <c:idx val="2"/>
          <c:order val="2"/>
          <c:tx>
            <c:strRef>
              <c:f>Data27!$Q$29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Data27!$Q$30</c:f>
              <c:numCache>
                <c:formatCode>0%</c:formatCode>
                <c:ptCount val="1"/>
                <c:pt idx="0">
                  <c:v>0.28019704433497539</c:v>
                </c:pt>
              </c:numCache>
            </c:numRef>
          </c:xVal>
          <c:yVal>
            <c:numLit>
              <c:formatCode>General</c:formatCode>
              <c:ptCount val="1"/>
              <c:pt idx="0">
                <c:v>0.5</c:v>
              </c:pt>
            </c:numLit>
          </c:yVal>
          <c:smooth val="0"/>
          <c:extLst>
            <c:ext xmlns:c16="http://schemas.microsoft.com/office/drawing/2014/chart" uri="{C3380CC4-5D6E-409C-BE32-E72D297353CC}">
              <c16:uniqueId val="{00000005-E8F8-423E-A142-4B5840F7876A}"/>
            </c:ext>
          </c:extLst>
        </c:ser>
        <c:dLbls>
          <c:showLegendKey val="0"/>
          <c:showVal val="0"/>
          <c:showCatName val="0"/>
          <c:showSerName val="0"/>
          <c:showPercent val="0"/>
          <c:showBubbleSize val="0"/>
        </c:dLbls>
        <c:axId val="499453152"/>
        <c:axId val="499465216"/>
      </c:scatterChart>
      <c:catAx>
        <c:axId val="440417520"/>
        <c:scaling>
          <c:orientation val="minMax"/>
        </c:scaling>
        <c:delete val="1"/>
        <c:axPos val="l"/>
        <c:numFmt formatCode="General" sourceLinked="1"/>
        <c:majorTickMark val="none"/>
        <c:minorTickMark val="none"/>
        <c:tickLblPos val="nextTo"/>
        <c:crossAx val="499466048"/>
        <c:crosses val="autoZero"/>
        <c:auto val="1"/>
        <c:lblAlgn val="ctr"/>
        <c:lblOffset val="100"/>
        <c:noMultiLvlLbl val="0"/>
      </c:catAx>
      <c:valAx>
        <c:axId val="499466048"/>
        <c:scaling>
          <c:orientation val="minMax"/>
          <c:max val="1"/>
        </c:scaling>
        <c:delete val="1"/>
        <c:axPos val="b"/>
        <c:numFmt formatCode="0%" sourceLinked="1"/>
        <c:majorTickMark val="none"/>
        <c:minorTickMark val="none"/>
        <c:tickLblPos val="nextTo"/>
        <c:crossAx val="440417520"/>
        <c:crosses val="autoZero"/>
        <c:crossBetween val="between"/>
      </c:valAx>
      <c:valAx>
        <c:axId val="499465216"/>
        <c:scaling>
          <c:orientation val="minMax"/>
          <c:max val="1"/>
        </c:scaling>
        <c:delete val="1"/>
        <c:axPos val="r"/>
        <c:numFmt formatCode="General" sourceLinked="1"/>
        <c:majorTickMark val="out"/>
        <c:minorTickMark val="none"/>
        <c:tickLblPos val="nextTo"/>
        <c:crossAx val="499453152"/>
        <c:crosses val="max"/>
        <c:crossBetween val="midCat"/>
      </c:valAx>
      <c:valAx>
        <c:axId val="499453152"/>
        <c:scaling>
          <c:orientation val="minMax"/>
        </c:scaling>
        <c:delete val="1"/>
        <c:axPos val="b"/>
        <c:numFmt formatCode="0%" sourceLinked="1"/>
        <c:majorTickMark val="out"/>
        <c:minorTickMark val="none"/>
        <c:tickLblPos val="nextTo"/>
        <c:crossAx val="4994652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Data27!$N$32</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Data27!$O$32</c:f>
              <c:numCache>
                <c:formatCode>0%</c:formatCode>
                <c:ptCount val="1"/>
                <c:pt idx="0">
                  <c:v>1</c:v>
                </c:pt>
              </c:numCache>
            </c:numRef>
          </c:val>
          <c:extLst>
            <c:ext xmlns:c16="http://schemas.microsoft.com/office/drawing/2014/chart" uri="{C3380CC4-5D6E-409C-BE32-E72D297353CC}">
              <c16:uniqueId val="{00000000-AD68-4C9A-9FA9-0D48F4284037}"/>
            </c:ext>
          </c:extLst>
        </c:ser>
        <c:ser>
          <c:idx val="0"/>
          <c:order val="1"/>
          <c:tx>
            <c:strRef>
              <c:f>Data27!$N$31</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AD68-4C9A-9FA9-0D48F4284037}"/>
              </c:ext>
            </c:extLst>
          </c:dPt>
          <c:dLbls>
            <c:dLbl>
              <c:idx val="0"/>
              <c:tx>
                <c:rich>
                  <a:bodyPr/>
                  <a:lstStyle/>
                  <a:p>
                    <a:fld id="{2330ED01-A506-475C-99E5-B739DF4E2809}"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D68-4C9A-9FA9-0D48F42840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Data27!$O$31</c:f>
              <c:numCache>
                <c:formatCode>0%</c:formatCode>
                <c:ptCount val="1"/>
                <c:pt idx="0">
                  <c:v>0.67980295566502458</c:v>
                </c:pt>
              </c:numCache>
            </c:numRef>
          </c:val>
          <c:extLst>
            <c:ext xmlns:c16="http://schemas.microsoft.com/office/drawing/2014/chart" uri="{C3380CC4-5D6E-409C-BE32-E72D297353CC}">
              <c16:uniqueId val="{00000003-AD68-4C9A-9FA9-0D48F4284037}"/>
            </c:ext>
          </c:extLst>
        </c:ser>
        <c:dLbls>
          <c:showLegendKey val="0"/>
          <c:showVal val="0"/>
          <c:showCatName val="0"/>
          <c:showSerName val="0"/>
          <c:showPercent val="0"/>
          <c:showBubbleSize val="0"/>
        </c:dLbls>
        <c:gapWidth val="0"/>
        <c:overlap val="100"/>
        <c:axId val="610271552"/>
        <c:axId val="441587152"/>
      </c:barChart>
      <c:scatterChart>
        <c:scatterStyle val="lineMarker"/>
        <c:varyColors val="0"/>
        <c:ser>
          <c:idx val="2"/>
          <c:order val="2"/>
          <c:tx>
            <c:strRef>
              <c:f>Data27!$Q$29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Data27!$Q$31</c:f>
              <c:numCache>
                <c:formatCode>0%</c:formatCode>
                <c:ptCount val="1"/>
                <c:pt idx="0">
                  <c:v>0.63980295566502454</c:v>
                </c:pt>
              </c:numCache>
            </c:numRef>
          </c:xVal>
          <c:yVal>
            <c:numLit>
              <c:formatCode>General</c:formatCode>
              <c:ptCount val="1"/>
              <c:pt idx="0">
                <c:v>0.5</c:v>
              </c:pt>
            </c:numLit>
          </c:yVal>
          <c:smooth val="0"/>
          <c:extLst>
            <c:ext xmlns:c16="http://schemas.microsoft.com/office/drawing/2014/chart" uri="{C3380CC4-5D6E-409C-BE32-E72D297353CC}">
              <c16:uniqueId val="{00000004-AD68-4C9A-9FA9-0D48F4284037}"/>
            </c:ext>
          </c:extLst>
        </c:ser>
        <c:dLbls>
          <c:showLegendKey val="0"/>
          <c:showVal val="0"/>
          <c:showCatName val="0"/>
          <c:showSerName val="0"/>
          <c:showPercent val="0"/>
          <c:showBubbleSize val="0"/>
        </c:dLbls>
        <c:axId val="509332608"/>
        <c:axId val="509329696"/>
      </c:scatterChart>
      <c:catAx>
        <c:axId val="610271552"/>
        <c:scaling>
          <c:orientation val="minMax"/>
        </c:scaling>
        <c:delete val="1"/>
        <c:axPos val="l"/>
        <c:numFmt formatCode="General" sourceLinked="1"/>
        <c:majorTickMark val="none"/>
        <c:minorTickMark val="none"/>
        <c:tickLblPos val="nextTo"/>
        <c:crossAx val="441587152"/>
        <c:crosses val="autoZero"/>
        <c:auto val="1"/>
        <c:lblAlgn val="ctr"/>
        <c:lblOffset val="100"/>
        <c:noMultiLvlLbl val="0"/>
      </c:catAx>
      <c:valAx>
        <c:axId val="441587152"/>
        <c:scaling>
          <c:orientation val="minMax"/>
          <c:max val="1"/>
        </c:scaling>
        <c:delete val="1"/>
        <c:axPos val="b"/>
        <c:numFmt formatCode="0%" sourceLinked="1"/>
        <c:majorTickMark val="none"/>
        <c:minorTickMark val="none"/>
        <c:tickLblPos val="nextTo"/>
        <c:crossAx val="610271552"/>
        <c:crosses val="autoZero"/>
        <c:crossBetween val="between"/>
      </c:valAx>
      <c:valAx>
        <c:axId val="509329696"/>
        <c:scaling>
          <c:orientation val="minMax"/>
          <c:max val="1"/>
        </c:scaling>
        <c:delete val="1"/>
        <c:axPos val="r"/>
        <c:numFmt formatCode="General" sourceLinked="1"/>
        <c:majorTickMark val="out"/>
        <c:minorTickMark val="none"/>
        <c:tickLblPos val="nextTo"/>
        <c:crossAx val="509332608"/>
        <c:crosses val="max"/>
        <c:crossBetween val="midCat"/>
      </c:valAx>
      <c:valAx>
        <c:axId val="509332608"/>
        <c:scaling>
          <c:orientation val="minMax"/>
        </c:scaling>
        <c:delete val="1"/>
        <c:axPos val="b"/>
        <c:numFmt formatCode="0%" sourceLinked="1"/>
        <c:majorTickMark val="out"/>
        <c:minorTickMark val="none"/>
        <c:tickLblPos val="nextTo"/>
        <c:crossAx val="509329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Data12!$O$27</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FF74-4790-97D0-0A3C2B0324D4}"/>
              </c:ext>
            </c:extLst>
          </c:dPt>
          <c:val>
            <c:numRef>
              <c:f>Data12!$P$27</c:f>
              <c:numCache>
                <c:formatCode>0%</c:formatCode>
                <c:ptCount val="1"/>
                <c:pt idx="0">
                  <c:v>1</c:v>
                </c:pt>
              </c:numCache>
            </c:numRef>
          </c:val>
          <c:extLst>
            <c:ext xmlns:c16="http://schemas.microsoft.com/office/drawing/2014/chart" uri="{C3380CC4-5D6E-409C-BE32-E72D297353CC}">
              <c16:uniqueId val="{00000002-FF74-4790-97D0-0A3C2B0324D4}"/>
            </c:ext>
          </c:extLst>
        </c:ser>
        <c:ser>
          <c:idx val="0"/>
          <c:order val="1"/>
          <c:tx>
            <c:strRef>
              <c:f>Data12!$O$26</c:f>
              <c:strCache>
                <c:ptCount val="1"/>
                <c:pt idx="0">
                  <c:v>Male </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4A980115-EF93-4DF3-8ACB-5EDC61F83333}"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F74-4790-97D0-0A3C2B0324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Data12!$P$26</c:f>
              <c:numCache>
                <c:formatCode>0%</c:formatCode>
                <c:ptCount val="1"/>
                <c:pt idx="0">
                  <c:v>0.69852539595849261</c:v>
                </c:pt>
              </c:numCache>
            </c:numRef>
          </c:val>
          <c:extLst>
            <c:ext xmlns:c16="http://schemas.microsoft.com/office/drawing/2014/chart" uri="{C3380CC4-5D6E-409C-BE32-E72D297353CC}">
              <c16:uniqueId val="{00000004-FF74-4790-97D0-0A3C2B0324D4}"/>
            </c:ext>
          </c:extLst>
        </c:ser>
        <c:dLbls>
          <c:showLegendKey val="0"/>
          <c:showVal val="0"/>
          <c:showCatName val="0"/>
          <c:showSerName val="0"/>
          <c:showPercent val="0"/>
          <c:showBubbleSize val="0"/>
        </c:dLbls>
        <c:gapWidth val="0"/>
        <c:overlap val="100"/>
        <c:axId val="2124579120"/>
        <c:axId val="181546640"/>
      </c:barChart>
      <c:scatterChart>
        <c:scatterStyle val="lineMarker"/>
        <c:varyColors val="0"/>
        <c:ser>
          <c:idx val="2"/>
          <c:order val="2"/>
          <c:tx>
            <c:strRef>
              <c:f>Data12!$R$24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Data12!$R$26</c:f>
              <c:numCache>
                <c:formatCode>0%</c:formatCode>
                <c:ptCount val="1"/>
                <c:pt idx="0">
                  <c:v>0.65852539595849258</c:v>
                </c:pt>
              </c:numCache>
            </c:numRef>
          </c:xVal>
          <c:yVal>
            <c:numLit>
              <c:formatCode>General</c:formatCode>
              <c:ptCount val="1"/>
              <c:pt idx="0">
                <c:v>0.5</c:v>
              </c:pt>
            </c:numLit>
          </c:yVal>
          <c:smooth val="0"/>
          <c:extLst>
            <c:ext xmlns:c16="http://schemas.microsoft.com/office/drawing/2014/chart" uri="{C3380CC4-5D6E-409C-BE32-E72D297353CC}">
              <c16:uniqueId val="{00000005-FF74-4790-97D0-0A3C2B0324D4}"/>
            </c:ext>
          </c:extLst>
        </c:ser>
        <c:dLbls>
          <c:showLegendKey val="0"/>
          <c:showVal val="0"/>
          <c:showCatName val="0"/>
          <c:showSerName val="0"/>
          <c:showPercent val="0"/>
          <c:showBubbleSize val="0"/>
        </c:dLbls>
        <c:axId val="1354346607"/>
        <c:axId val="1354344527"/>
      </c:scatterChart>
      <c:catAx>
        <c:axId val="2124579120"/>
        <c:scaling>
          <c:orientation val="minMax"/>
        </c:scaling>
        <c:delete val="1"/>
        <c:axPos val="l"/>
        <c:numFmt formatCode="General" sourceLinked="1"/>
        <c:majorTickMark val="none"/>
        <c:minorTickMark val="none"/>
        <c:tickLblPos val="nextTo"/>
        <c:crossAx val="181546640"/>
        <c:crosses val="autoZero"/>
        <c:auto val="1"/>
        <c:lblAlgn val="ctr"/>
        <c:lblOffset val="100"/>
        <c:noMultiLvlLbl val="0"/>
      </c:catAx>
      <c:valAx>
        <c:axId val="181546640"/>
        <c:scaling>
          <c:orientation val="minMax"/>
          <c:max val="1"/>
        </c:scaling>
        <c:delete val="1"/>
        <c:axPos val="b"/>
        <c:numFmt formatCode="0%" sourceLinked="1"/>
        <c:majorTickMark val="none"/>
        <c:minorTickMark val="none"/>
        <c:tickLblPos val="nextTo"/>
        <c:crossAx val="2124579120"/>
        <c:crosses val="autoZero"/>
        <c:crossBetween val="between"/>
      </c:valAx>
      <c:valAx>
        <c:axId val="1354344527"/>
        <c:scaling>
          <c:orientation val="minMax"/>
          <c:max val="1"/>
        </c:scaling>
        <c:delete val="1"/>
        <c:axPos val="r"/>
        <c:numFmt formatCode="General" sourceLinked="1"/>
        <c:majorTickMark val="out"/>
        <c:minorTickMark val="none"/>
        <c:tickLblPos val="nextTo"/>
        <c:crossAx val="1354346607"/>
        <c:crosses val="max"/>
        <c:crossBetween val="midCat"/>
      </c:valAx>
      <c:valAx>
        <c:axId val="1354346607"/>
        <c:scaling>
          <c:orientation val="minMax"/>
        </c:scaling>
        <c:delete val="1"/>
        <c:axPos val="b"/>
        <c:numFmt formatCode="0%" sourceLinked="1"/>
        <c:majorTickMark val="out"/>
        <c:minorTickMark val="none"/>
        <c:tickLblPos val="nextTo"/>
        <c:crossAx val="135434452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Data12!$O$27</c:f>
              <c:strCache>
                <c:ptCount val="1"/>
                <c:pt idx="0">
                  <c:v>Total</c:v>
                </c:pt>
              </c:strCache>
            </c:strRef>
          </c:tx>
          <c:spPr>
            <a:blipFill>
              <a:blip xmlns:r="http://schemas.openxmlformats.org/officeDocument/2006/relationships" r:embed="rId1"/>
              <a:stretch>
                <a:fillRect/>
              </a:stretch>
            </a:blipFill>
            <a:ln>
              <a:noFill/>
            </a:ln>
            <a:effectLst/>
          </c:spPr>
          <c:invertIfNegative val="0"/>
          <c:dPt>
            <c:idx val="0"/>
            <c:invertIfNegative val="0"/>
            <c:bubble3D val="0"/>
            <c:extLst>
              <c:ext xmlns:c16="http://schemas.microsoft.com/office/drawing/2014/chart" uri="{C3380CC4-5D6E-409C-BE32-E72D297353CC}">
                <c16:uniqueId val="{00000000-7561-4523-8374-D74103DB25E0}"/>
              </c:ext>
            </c:extLst>
          </c:dPt>
          <c:val>
            <c:numRef>
              <c:f>Data12!$P$27</c:f>
              <c:numCache>
                <c:formatCode>0%</c:formatCode>
                <c:ptCount val="1"/>
                <c:pt idx="0">
                  <c:v>1</c:v>
                </c:pt>
              </c:numCache>
            </c:numRef>
          </c:val>
          <c:extLst>
            <c:ext xmlns:c16="http://schemas.microsoft.com/office/drawing/2014/chart" uri="{C3380CC4-5D6E-409C-BE32-E72D297353CC}">
              <c16:uniqueId val="{00000001-7561-4523-8374-D74103DB25E0}"/>
            </c:ext>
          </c:extLst>
        </c:ser>
        <c:ser>
          <c:idx val="0"/>
          <c:order val="1"/>
          <c:tx>
            <c:strRef>
              <c:f>Data12!$O$25</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7F4258FD-F676-463A-9F78-578DDCAFB2AC}"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561-4523-8374-D74103DB25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Data12!$P$25</c:f>
              <c:numCache>
                <c:formatCode>0%</c:formatCode>
                <c:ptCount val="1"/>
                <c:pt idx="0">
                  <c:v>0.30147460404150739</c:v>
                </c:pt>
              </c:numCache>
            </c:numRef>
          </c:val>
          <c:extLst>
            <c:ext xmlns:c16="http://schemas.microsoft.com/office/drawing/2014/chart" uri="{C3380CC4-5D6E-409C-BE32-E72D297353CC}">
              <c16:uniqueId val="{00000003-7561-4523-8374-D74103DB25E0}"/>
            </c:ext>
          </c:extLst>
        </c:ser>
        <c:dLbls>
          <c:showLegendKey val="0"/>
          <c:showVal val="0"/>
          <c:showCatName val="0"/>
          <c:showSerName val="0"/>
          <c:showPercent val="0"/>
          <c:showBubbleSize val="0"/>
        </c:dLbls>
        <c:gapWidth val="0"/>
        <c:overlap val="100"/>
        <c:axId val="2056231616"/>
        <c:axId val="2016725376"/>
      </c:barChart>
      <c:scatterChart>
        <c:scatterStyle val="lineMarker"/>
        <c:varyColors val="0"/>
        <c:ser>
          <c:idx val="2"/>
          <c:order val="2"/>
          <c:tx>
            <c:strRef>
              <c:f>Data12!$R$24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Data12!$R$25</c:f>
              <c:numCache>
                <c:formatCode>0%</c:formatCode>
                <c:ptCount val="1"/>
                <c:pt idx="0">
                  <c:v>0.26147460404150741</c:v>
                </c:pt>
              </c:numCache>
            </c:numRef>
          </c:xVal>
          <c:yVal>
            <c:numLit>
              <c:formatCode>General</c:formatCode>
              <c:ptCount val="1"/>
              <c:pt idx="0">
                <c:v>0.5</c:v>
              </c:pt>
            </c:numLit>
          </c:yVal>
          <c:smooth val="0"/>
          <c:extLst>
            <c:ext xmlns:c16="http://schemas.microsoft.com/office/drawing/2014/chart" uri="{C3380CC4-5D6E-409C-BE32-E72D297353CC}">
              <c16:uniqueId val="{00000004-7561-4523-8374-D74103DB25E0}"/>
            </c:ext>
          </c:extLst>
        </c:ser>
        <c:dLbls>
          <c:showLegendKey val="0"/>
          <c:showVal val="0"/>
          <c:showCatName val="0"/>
          <c:showSerName val="0"/>
          <c:showPercent val="0"/>
          <c:showBubbleSize val="0"/>
        </c:dLbls>
        <c:axId val="1597987263"/>
        <c:axId val="1597998495"/>
      </c:scatterChart>
      <c:catAx>
        <c:axId val="2056231616"/>
        <c:scaling>
          <c:orientation val="minMax"/>
        </c:scaling>
        <c:delete val="1"/>
        <c:axPos val="l"/>
        <c:numFmt formatCode="General" sourceLinked="1"/>
        <c:majorTickMark val="none"/>
        <c:minorTickMark val="none"/>
        <c:tickLblPos val="nextTo"/>
        <c:crossAx val="2016725376"/>
        <c:crosses val="autoZero"/>
        <c:auto val="1"/>
        <c:lblAlgn val="ctr"/>
        <c:lblOffset val="100"/>
        <c:noMultiLvlLbl val="0"/>
      </c:catAx>
      <c:valAx>
        <c:axId val="2016725376"/>
        <c:scaling>
          <c:orientation val="minMax"/>
          <c:max val="1"/>
        </c:scaling>
        <c:delete val="1"/>
        <c:axPos val="b"/>
        <c:numFmt formatCode="0%" sourceLinked="1"/>
        <c:majorTickMark val="none"/>
        <c:minorTickMark val="none"/>
        <c:tickLblPos val="nextTo"/>
        <c:crossAx val="2056231616"/>
        <c:crosses val="autoZero"/>
        <c:crossBetween val="between"/>
      </c:valAx>
      <c:valAx>
        <c:axId val="1597998495"/>
        <c:scaling>
          <c:orientation val="minMax"/>
          <c:max val="1"/>
        </c:scaling>
        <c:delete val="1"/>
        <c:axPos val="r"/>
        <c:numFmt formatCode="General" sourceLinked="1"/>
        <c:majorTickMark val="out"/>
        <c:minorTickMark val="none"/>
        <c:tickLblPos val="nextTo"/>
        <c:crossAx val="1597987263"/>
        <c:crosses val="max"/>
        <c:crossBetween val="midCat"/>
      </c:valAx>
      <c:valAx>
        <c:axId val="1597987263"/>
        <c:scaling>
          <c:orientation val="minMax"/>
        </c:scaling>
        <c:delete val="1"/>
        <c:axPos val="b"/>
        <c:numFmt formatCode="0%" sourceLinked="1"/>
        <c:majorTickMark val="out"/>
        <c:minorTickMark val="none"/>
        <c:tickLblPos val="nextTo"/>
        <c:crossAx val="159799849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ysClr val="windowText" lastClr="000000"/>
                </a:solidFill>
              </a:rPr>
              <a:t>Total Enrollment by College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Enrollment by College</c:v>
          </c:tx>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5-9566-40CE-BFD0-DB199CAE216A}"/>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7-9566-40CE-BFD0-DB199CAE216A}"/>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1-9566-40CE-BFD0-DB199CAE216A}"/>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2-9566-40CE-BFD0-DB199CAE216A}"/>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4-9566-40CE-BFD0-DB199CAE216A}"/>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3-9566-40CE-BFD0-DB199CAE216A}"/>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6-9566-40CE-BFD0-DB199CAE216A}"/>
              </c:ext>
            </c:extLst>
          </c:dPt>
          <c:dLbls>
            <c:dLbl>
              <c:idx val="0"/>
              <c:layout>
                <c:manualLayout>
                  <c:x val="7.6601565633990079E-2"/>
                  <c:y val="-9.0189326694164101E-2"/>
                </c:manualLayout>
              </c:layout>
              <c:spPr>
                <a:noFill/>
                <a:ln>
                  <a:no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ext>
                <c:ext xmlns:c16="http://schemas.microsoft.com/office/drawing/2014/chart" uri="{C3380CC4-5D6E-409C-BE32-E72D297353CC}">
                  <c16:uniqueId val="{00000005-9566-40CE-BFD0-DB199CAE216A}"/>
                </c:ext>
              </c:extLst>
            </c:dLbl>
            <c:dLbl>
              <c:idx val="1"/>
              <c:layout>
                <c:manualLayout>
                  <c:x val="6.6686151130671986E-2"/>
                  <c:y val="1.8824133377511012E-2"/>
                </c:manualLayout>
              </c:layout>
              <c:spPr>
                <a:noFill/>
                <a:ln>
                  <a:no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ext>
                <c:ext xmlns:c16="http://schemas.microsoft.com/office/drawing/2014/chart" uri="{C3380CC4-5D6E-409C-BE32-E72D297353CC}">
                  <c16:uniqueId val="{00000007-9566-40CE-BFD0-DB199CAE216A}"/>
                </c:ext>
              </c:extLst>
            </c:dLbl>
            <c:dLbl>
              <c:idx val="2"/>
              <c:layout>
                <c:manualLayout>
                  <c:x val="-8.4839253171956119E-2"/>
                  <c:y val="-0.11043347324712591"/>
                </c:manualLayout>
              </c:layout>
              <c:tx>
                <c:rich>
                  <a:bodyPr rot="0" spcFirstLastPara="1" vertOverflow="clip" horzOverflow="clip" vert="horz" wrap="square" lIns="38100" tIns="19050" rIns="38100" bIns="19050" anchor="ctr" anchorCtr="1">
                    <a:noAutofit/>
                  </a:bodyPr>
                  <a:lstStyle/>
                  <a:p>
                    <a:pPr>
                      <a:defRPr sz="1100" b="0" i="0" u="none" strike="noStrike" kern="1200" baseline="0">
                        <a:solidFill>
                          <a:sysClr val="windowText" lastClr="000000"/>
                        </a:solidFill>
                        <a:latin typeface="+mn-lt"/>
                        <a:ea typeface="+mn-ea"/>
                        <a:cs typeface="+mn-cs"/>
                      </a:defRPr>
                    </a:pPr>
                    <a:fld id="{DC73A076-0925-4218-88D6-8148AE41036E}" type="CATEGORYNAME">
                      <a:rPr lang="en-US" sz="1100">
                        <a:solidFill>
                          <a:schemeClr val="bg1"/>
                        </a:solidFill>
                      </a:rPr>
                      <a:pPr>
                        <a:defRPr sz="1100">
                          <a:solidFill>
                            <a:sysClr val="windowText" lastClr="000000"/>
                          </a:solidFill>
                        </a:defRPr>
                      </a:pPr>
                      <a:t>[CATEGORY NAME]</a:t>
                    </a:fld>
                    <a:r>
                      <a:rPr lang="en-US" sz="1100" baseline="0">
                        <a:solidFill>
                          <a:schemeClr val="bg1"/>
                        </a:solidFill>
                      </a:rPr>
                      <a:t>
</a:t>
                    </a:r>
                    <a:fld id="{B1B6823A-7ABC-4752-9339-152591E79944}" type="PERCENTAGE">
                      <a:rPr lang="en-US" sz="1100" baseline="0">
                        <a:solidFill>
                          <a:schemeClr val="bg1"/>
                        </a:solidFill>
                      </a:rPr>
                      <a:pPr>
                        <a:defRPr sz="1100">
                          <a:solidFill>
                            <a:sysClr val="windowText" lastClr="000000"/>
                          </a:solidFill>
                        </a:defRPr>
                      </a:pPr>
                      <a:t>[PERCENTAGE]</a:t>
                    </a:fld>
                    <a:endParaRPr lang="en-US" sz="1100" baseline="0">
                      <a:solidFill>
                        <a:schemeClr val="bg1"/>
                      </a:solidFill>
                    </a:endParaRPr>
                  </a:p>
                </c:rich>
              </c:tx>
              <c:spPr>
                <a:noFill/>
                <a:ln>
                  <a:noFill/>
                </a:ln>
                <a:effectLst/>
              </c:spPr>
              <c:txPr>
                <a:bodyPr rot="0" spcFirstLastPara="1" vertOverflow="clip" horzOverflow="clip" vert="horz" wrap="square" lIns="38100" tIns="19050" rIns="38100" bIns="19050" anchor="ctr" anchorCtr="1">
                  <a:no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15:layout>
                    <c:manualLayout>
                      <c:w val="0.10552671090786141"/>
                      <c:h val="0.14893159550495932"/>
                    </c:manualLayout>
                  </c15:layout>
                  <c15:dlblFieldTable/>
                  <c15:showDataLabelsRange val="0"/>
                </c:ext>
                <c:ext xmlns:c16="http://schemas.microsoft.com/office/drawing/2014/chart" uri="{C3380CC4-5D6E-409C-BE32-E72D297353CC}">
                  <c16:uniqueId val="{00000001-9566-40CE-BFD0-DB199CAE216A}"/>
                </c:ext>
              </c:extLst>
            </c:dLbl>
            <c:dLbl>
              <c:idx val="3"/>
              <c:tx>
                <c:rich>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fld id="{AA90602F-4508-446E-9BA2-7BDE80377456}" type="CATEGORYNAME">
                      <a:rPr lang="en-US" sz="1100">
                        <a:solidFill>
                          <a:schemeClr val="bg1"/>
                        </a:solidFill>
                      </a:rPr>
                      <a:pPr>
                        <a:defRPr sz="1100">
                          <a:solidFill>
                            <a:sysClr val="windowText" lastClr="000000"/>
                          </a:solidFill>
                        </a:defRPr>
                      </a:pPr>
                      <a:t>[CATEGORY NAME]</a:t>
                    </a:fld>
                    <a:r>
                      <a:rPr lang="en-US" sz="1100" baseline="0">
                        <a:solidFill>
                          <a:schemeClr val="bg1"/>
                        </a:solidFill>
                      </a:rPr>
                      <a:t>
</a:t>
                    </a:r>
                    <a:fld id="{A87EAB4A-9077-4606-B440-971E07194F4D}" type="PERCENTAGE">
                      <a:rPr lang="en-US" sz="1100" baseline="0">
                        <a:solidFill>
                          <a:schemeClr val="bg1"/>
                        </a:solidFill>
                      </a:rPr>
                      <a:pPr>
                        <a:defRPr sz="1100">
                          <a:solidFill>
                            <a:sysClr val="windowText" lastClr="000000"/>
                          </a:solidFill>
                        </a:defRPr>
                      </a:pPr>
                      <a:t>[PERCENTAGE]</a:t>
                    </a:fld>
                    <a:endParaRPr lang="en-US" sz="1100" baseline="0">
                      <a:solidFill>
                        <a:schemeClr val="bg1"/>
                      </a:solidFill>
                    </a:endParaRPr>
                  </a:p>
                </c:rich>
              </c:tx>
              <c:spPr>
                <a:noFill/>
                <a:ln>
                  <a:no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15:dlblFieldTable/>
                  <c15:showDataLabelsRange val="0"/>
                </c:ext>
                <c:ext xmlns:c16="http://schemas.microsoft.com/office/drawing/2014/chart" uri="{C3380CC4-5D6E-409C-BE32-E72D297353CC}">
                  <c16:uniqueId val="{00000002-9566-40CE-BFD0-DB199CAE216A}"/>
                </c:ext>
              </c:extLst>
            </c:dLbl>
            <c:dLbl>
              <c:idx val="4"/>
              <c:layout>
                <c:manualLayout>
                  <c:x val="2.9645153526114913E-2"/>
                  <c:y val="-2.3724970593373879E-2"/>
                </c:manualLayout>
              </c:layout>
              <c:tx>
                <c:rich>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fld id="{5EC7BAE6-4843-4BF7-A51A-41FBD3A7BC56}" type="CATEGORYNAME">
                      <a:rPr lang="en-US" sz="1100">
                        <a:solidFill>
                          <a:sysClr val="windowText" lastClr="000000"/>
                        </a:solidFill>
                      </a:rPr>
                      <a:pPr>
                        <a:defRPr sz="1100">
                          <a:solidFill>
                            <a:sysClr val="windowText" lastClr="000000"/>
                          </a:solidFill>
                        </a:defRPr>
                      </a:pPr>
                      <a:t>[CATEGORY NAME]</a:t>
                    </a:fld>
                    <a:r>
                      <a:rPr lang="en-US" sz="1100" baseline="0">
                        <a:solidFill>
                          <a:sysClr val="windowText" lastClr="000000"/>
                        </a:solidFill>
                      </a:rPr>
                      <a:t>
</a:t>
                    </a:r>
                    <a:fld id="{80A26D7B-9C02-4F7B-B102-EC0805F58E20}" type="PERCENTAGE">
                      <a:rPr lang="en-US" sz="1100" baseline="0">
                        <a:solidFill>
                          <a:sysClr val="windowText" lastClr="000000"/>
                        </a:solidFill>
                      </a:rPr>
                      <a:pPr>
                        <a:defRPr sz="1100">
                          <a:solidFill>
                            <a:sysClr val="windowText" lastClr="000000"/>
                          </a:solidFill>
                        </a:defRPr>
                      </a:pPr>
                      <a:t>[PERCENTAGE]</a:t>
                    </a:fld>
                    <a:endParaRPr lang="en-US" sz="1100" baseline="0">
                      <a:solidFill>
                        <a:sysClr val="windowText" lastClr="000000"/>
                      </a:solidFill>
                    </a:endParaRPr>
                  </a:p>
                </c:rich>
              </c:tx>
              <c:spPr>
                <a:noFill/>
                <a:ln>
                  <a:no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15:dlblFieldTable/>
                  <c15:showDataLabelsRange val="0"/>
                </c:ext>
                <c:ext xmlns:c16="http://schemas.microsoft.com/office/drawing/2014/chart" uri="{C3380CC4-5D6E-409C-BE32-E72D297353CC}">
                  <c16:uniqueId val="{00000004-9566-40CE-BFD0-DB199CAE216A}"/>
                </c:ext>
              </c:extLst>
            </c:dLbl>
            <c:dLbl>
              <c:idx val="5"/>
              <c:layout>
                <c:manualLayout>
                  <c:x val="8.2379396898531784E-2"/>
                  <c:y val="2.2079527607194796E-2"/>
                </c:manualLayout>
              </c:layout>
              <c:spPr>
                <a:noFill/>
                <a:ln>
                  <a:no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ext>
                <c:ext xmlns:c16="http://schemas.microsoft.com/office/drawing/2014/chart" uri="{C3380CC4-5D6E-409C-BE32-E72D297353CC}">
                  <c16:uniqueId val="{00000003-9566-40CE-BFD0-DB199CAE216A}"/>
                </c:ext>
              </c:extLst>
            </c:dLbl>
            <c:dLbl>
              <c:idx val="6"/>
              <c:layout>
                <c:manualLayout>
                  <c:x val="-0.17653554768536039"/>
                  <c:y val="4.2105113718978161E-2"/>
                </c:manualLayout>
              </c:layout>
              <c:tx>
                <c:rich>
                  <a:bodyPr rot="0" spcFirstLastPara="1" vertOverflow="clip" horzOverflow="clip" vert="horz" wrap="square" lIns="38100" tIns="19050" rIns="38100" bIns="19050" anchor="ctr" anchorCtr="1">
                    <a:noAutofit/>
                  </a:bodyPr>
                  <a:lstStyle/>
                  <a:p>
                    <a:pPr>
                      <a:defRPr sz="1100" b="0" i="0" u="none" strike="noStrike" kern="1200" baseline="0">
                        <a:solidFill>
                          <a:sysClr val="windowText" lastClr="000000"/>
                        </a:solidFill>
                        <a:latin typeface="+mn-lt"/>
                        <a:ea typeface="+mn-ea"/>
                        <a:cs typeface="+mn-cs"/>
                      </a:defRPr>
                    </a:pPr>
                    <a:fld id="{7D13A293-F13C-4606-8F9F-3EDD93731BE9}" type="CATEGORYNAME">
                      <a:rPr lang="en-US" sz="1100">
                        <a:solidFill>
                          <a:schemeClr val="bg1"/>
                        </a:solidFill>
                      </a:rPr>
                      <a:pPr>
                        <a:defRPr sz="1100">
                          <a:solidFill>
                            <a:sysClr val="windowText" lastClr="000000"/>
                          </a:solidFill>
                        </a:defRPr>
                      </a:pPr>
                      <a:t>[CATEGORY NAME]</a:t>
                    </a:fld>
                    <a:r>
                      <a:rPr lang="en-US" sz="1100" baseline="0">
                        <a:solidFill>
                          <a:schemeClr val="bg1"/>
                        </a:solidFill>
                      </a:rPr>
                      <a:t>
</a:t>
                    </a:r>
                    <a:fld id="{FB6383DF-E91F-4F2A-ACC4-15BE3EFABC0A}" type="PERCENTAGE">
                      <a:rPr lang="en-US" sz="1100" baseline="0">
                        <a:solidFill>
                          <a:schemeClr val="bg1"/>
                        </a:solidFill>
                      </a:rPr>
                      <a:pPr>
                        <a:defRPr sz="1100">
                          <a:solidFill>
                            <a:sysClr val="windowText" lastClr="000000"/>
                          </a:solidFill>
                        </a:defRPr>
                      </a:pPr>
                      <a:t>[PERCENTAGE]</a:t>
                    </a:fld>
                    <a:endParaRPr lang="en-US" sz="1100" baseline="0">
                      <a:solidFill>
                        <a:schemeClr val="bg1"/>
                      </a:solidFill>
                    </a:endParaRPr>
                  </a:p>
                </c:rich>
              </c:tx>
              <c:spPr>
                <a:noFill/>
                <a:ln>
                  <a:noFill/>
                </a:ln>
                <a:effectLst/>
              </c:spPr>
              <c:txPr>
                <a:bodyPr rot="0" spcFirstLastPara="1" vertOverflow="clip" horzOverflow="clip" vert="horz" wrap="square" lIns="38100" tIns="19050" rIns="38100" bIns="19050" anchor="ctr" anchorCtr="1">
                  <a:no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15:layout>
                    <c:manualLayout>
                      <c:w val="0.16117456933603824"/>
                      <c:h val="0.14293440690893711"/>
                    </c:manualLayout>
                  </c15:layout>
                  <c15:dlblFieldTable/>
                  <c15:showDataLabelsRange val="0"/>
                </c:ext>
                <c:ext xmlns:c16="http://schemas.microsoft.com/office/drawing/2014/chart" uri="{C3380CC4-5D6E-409C-BE32-E72D297353CC}">
                  <c16:uniqueId val="{00000006-9566-40CE-BFD0-DB199CAE216A}"/>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gd name="adj1" fmla="val 131604"/>
                      <a:gd name="adj2" fmla="val 230281"/>
                    </a:avLst>
                  </a:prstGeom>
                  <a:noFill/>
                  <a:ln>
                    <a:noFill/>
                  </a:ln>
                </c15:spPr>
              </c:ext>
            </c:extLst>
          </c:dLbls>
          <c:cat>
            <c:strRef>
              <c:f>Data12!$O$32:$U$32</c:f>
              <c:strCache>
                <c:ptCount val="7"/>
                <c:pt idx="0">
                  <c:v>No College Designated</c:v>
                </c:pt>
                <c:pt idx="1">
                  <c:v>College of Business</c:v>
                </c:pt>
                <c:pt idx="2">
                  <c:v>College of Computing</c:v>
                </c:pt>
                <c:pt idx="3">
                  <c:v>College of Engineering</c:v>
                </c:pt>
                <c:pt idx="4">
                  <c:v>College of For Res &amp; Env Sci</c:v>
                </c:pt>
                <c:pt idx="5">
                  <c:v>Interdisciplinary Programs</c:v>
                </c:pt>
                <c:pt idx="6">
                  <c:v>College of Sciences &amp; Arts</c:v>
                </c:pt>
              </c:strCache>
            </c:strRef>
          </c:cat>
          <c:val>
            <c:numRef>
              <c:f>Data12!$O$33:$U$33</c:f>
              <c:numCache>
                <c:formatCode>General</c:formatCode>
                <c:ptCount val="7"/>
                <c:pt idx="0">
                  <c:v>76</c:v>
                </c:pt>
                <c:pt idx="1">
                  <c:v>484</c:v>
                </c:pt>
                <c:pt idx="2">
                  <c:v>1054</c:v>
                </c:pt>
                <c:pt idx="3">
                  <c:v>4064</c:v>
                </c:pt>
                <c:pt idx="4">
                  <c:v>322</c:v>
                </c:pt>
                <c:pt idx="5">
                  <c:v>176</c:v>
                </c:pt>
                <c:pt idx="6" formatCode="#,##0">
                  <c:v>1148</c:v>
                </c:pt>
              </c:numCache>
            </c:numRef>
          </c:val>
          <c:extLst>
            <c:ext xmlns:c16="http://schemas.microsoft.com/office/drawing/2014/chart" uri="{C3380CC4-5D6E-409C-BE32-E72D297353CC}">
              <c16:uniqueId val="{00000000-9566-40CE-BFD0-DB199CAE216A}"/>
            </c:ext>
          </c:extLst>
        </c:ser>
        <c:dLbls>
          <c:showLegendKey val="0"/>
          <c:showVal val="0"/>
          <c:showCatName val="0"/>
          <c:showSerName val="0"/>
          <c:showPercent val="0"/>
          <c:showBubbleSize val="0"/>
          <c:showLeaderLines val="1"/>
        </c:dLbls>
        <c:firstSliceAng val="112"/>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Data12!$O$27</c:f>
              <c:strCache>
                <c:ptCount val="1"/>
                <c:pt idx="0">
                  <c:v>Total</c:v>
                </c:pt>
              </c:strCache>
            </c:strRef>
          </c:tx>
          <c:spPr>
            <a:blipFill>
              <a:blip xmlns:r="http://schemas.openxmlformats.org/officeDocument/2006/relationships" r:embed="rId1"/>
              <a:stretch>
                <a:fillRect/>
              </a:stretch>
            </a:blipFill>
            <a:ln>
              <a:noFill/>
            </a:ln>
            <a:effectLst/>
          </c:spPr>
          <c:invertIfNegative val="0"/>
          <c:dPt>
            <c:idx val="0"/>
            <c:invertIfNegative val="0"/>
            <c:bubble3D val="0"/>
            <c:extLst>
              <c:ext xmlns:c16="http://schemas.microsoft.com/office/drawing/2014/chart" uri="{C3380CC4-5D6E-409C-BE32-E72D297353CC}">
                <c16:uniqueId val="{00000001-02EA-4631-83BE-33422608700E}"/>
              </c:ext>
            </c:extLst>
          </c:dPt>
          <c:val>
            <c:numRef>
              <c:f>Data12!$P$27</c:f>
              <c:numCache>
                <c:formatCode>0%</c:formatCode>
                <c:ptCount val="1"/>
                <c:pt idx="0">
                  <c:v>1</c:v>
                </c:pt>
              </c:numCache>
            </c:numRef>
          </c:val>
          <c:extLst>
            <c:ext xmlns:c16="http://schemas.microsoft.com/office/drawing/2014/chart" uri="{C3380CC4-5D6E-409C-BE32-E72D297353CC}">
              <c16:uniqueId val="{00000002-02EA-4631-83BE-33422608700E}"/>
            </c:ext>
          </c:extLst>
        </c:ser>
        <c:ser>
          <c:idx val="0"/>
          <c:order val="1"/>
          <c:tx>
            <c:strRef>
              <c:f>Data12!$O$25</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7F4258FD-F676-463A-9F78-578DDCAFB2AC}"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2EA-4631-83BE-3342260870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Data12!$P$25</c:f>
              <c:numCache>
                <c:formatCode>0%</c:formatCode>
                <c:ptCount val="1"/>
                <c:pt idx="0">
                  <c:v>0.30147460404150739</c:v>
                </c:pt>
              </c:numCache>
            </c:numRef>
          </c:val>
          <c:extLst>
            <c:ext xmlns:c16="http://schemas.microsoft.com/office/drawing/2014/chart" uri="{C3380CC4-5D6E-409C-BE32-E72D297353CC}">
              <c16:uniqueId val="{00000004-02EA-4631-83BE-33422608700E}"/>
            </c:ext>
          </c:extLst>
        </c:ser>
        <c:dLbls>
          <c:showLegendKey val="0"/>
          <c:showVal val="0"/>
          <c:showCatName val="0"/>
          <c:showSerName val="0"/>
          <c:showPercent val="0"/>
          <c:showBubbleSize val="0"/>
        </c:dLbls>
        <c:gapWidth val="0"/>
        <c:overlap val="100"/>
        <c:axId val="2056231616"/>
        <c:axId val="2016725376"/>
      </c:barChart>
      <c:scatterChart>
        <c:scatterStyle val="lineMarker"/>
        <c:varyColors val="0"/>
        <c:ser>
          <c:idx val="2"/>
          <c:order val="2"/>
          <c:tx>
            <c:strRef>
              <c:f>Data12!$R$24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Data12!$R$25</c:f>
              <c:numCache>
                <c:formatCode>0%</c:formatCode>
                <c:ptCount val="1"/>
                <c:pt idx="0">
                  <c:v>0.26147460404150741</c:v>
                </c:pt>
              </c:numCache>
            </c:numRef>
          </c:xVal>
          <c:yVal>
            <c:numLit>
              <c:formatCode>General</c:formatCode>
              <c:ptCount val="1"/>
              <c:pt idx="0">
                <c:v>0.5</c:v>
              </c:pt>
            </c:numLit>
          </c:yVal>
          <c:smooth val="0"/>
          <c:extLst>
            <c:ext xmlns:c16="http://schemas.microsoft.com/office/drawing/2014/chart" uri="{C3380CC4-5D6E-409C-BE32-E72D297353CC}">
              <c16:uniqueId val="{00000005-02EA-4631-83BE-33422608700E}"/>
            </c:ext>
          </c:extLst>
        </c:ser>
        <c:dLbls>
          <c:showLegendKey val="0"/>
          <c:showVal val="0"/>
          <c:showCatName val="0"/>
          <c:showSerName val="0"/>
          <c:showPercent val="0"/>
          <c:showBubbleSize val="0"/>
        </c:dLbls>
        <c:axId val="1597987263"/>
        <c:axId val="1597998495"/>
      </c:scatterChart>
      <c:catAx>
        <c:axId val="2056231616"/>
        <c:scaling>
          <c:orientation val="minMax"/>
        </c:scaling>
        <c:delete val="1"/>
        <c:axPos val="l"/>
        <c:numFmt formatCode="General" sourceLinked="1"/>
        <c:majorTickMark val="none"/>
        <c:minorTickMark val="none"/>
        <c:tickLblPos val="nextTo"/>
        <c:crossAx val="2016725376"/>
        <c:crosses val="autoZero"/>
        <c:auto val="1"/>
        <c:lblAlgn val="ctr"/>
        <c:lblOffset val="100"/>
        <c:noMultiLvlLbl val="0"/>
      </c:catAx>
      <c:valAx>
        <c:axId val="2016725376"/>
        <c:scaling>
          <c:orientation val="minMax"/>
          <c:max val="1"/>
        </c:scaling>
        <c:delete val="1"/>
        <c:axPos val="b"/>
        <c:numFmt formatCode="0%" sourceLinked="1"/>
        <c:majorTickMark val="none"/>
        <c:minorTickMark val="none"/>
        <c:tickLblPos val="nextTo"/>
        <c:crossAx val="2056231616"/>
        <c:crosses val="autoZero"/>
        <c:crossBetween val="between"/>
      </c:valAx>
      <c:valAx>
        <c:axId val="1597998495"/>
        <c:scaling>
          <c:orientation val="minMax"/>
          <c:max val="1"/>
        </c:scaling>
        <c:delete val="1"/>
        <c:axPos val="r"/>
        <c:numFmt formatCode="General" sourceLinked="1"/>
        <c:majorTickMark val="out"/>
        <c:minorTickMark val="none"/>
        <c:tickLblPos val="nextTo"/>
        <c:crossAx val="1597987263"/>
        <c:crosses val="max"/>
        <c:crossBetween val="midCat"/>
      </c:valAx>
      <c:valAx>
        <c:axId val="1597987263"/>
        <c:scaling>
          <c:orientation val="minMax"/>
        </c:scaling>
        <c:delete val="1"/>
        <c:axPos val="b"/>
        <c:numFmt formatCode="0%" sourceLinked="1"/>
        <c:majorTickMark val="out"/>
        <c:minorTickMark val="none"/>
        <c:tickLblPos val="nextTo"/>
        <c:crossAx val="159799849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Data12!$O$27</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11B7-4B63-895E-A2E65C204CC8}"/>
              </c:ext>
            </c:extLst>
          </c:dPt>
          <c:val>
            <c:numRef>
              <c:f>Data12!$P$27</c:f>
              <c:numCache>
                <c:formatCode>0%</c:formatCode>
                <c:ptCount val="1"/>
                <c:pt idx="0">
                  <c:v>1</c:v>
                </c:pt>
              </c:numCache>
            </c:numRef>
          </c:val>
          <c:extLst>
            <c:ext xmlns:c16="http://schemas.microsoft.com/office/drawing/2014/chart" uri="{C3380CC4-5D6E-409C-BE32-E72D297353CC}">
              <c16:uniqueId val="{00000002-11B7-4B63-895E-A2E65C204CC8}"/>
            </c:ext>
          </c:extLst>
        </c:ser>
        <c:ser>
          <c:idx val="0"/>
          <c:order val="1"/>
          <c:tx>
            <c:strRef>
              <c:f>Data12!$O$26</c:f>
              <c:strCache>
                <c:ptCount val="1"/>
                <c:pt idx="0">
                  <c:v>Male </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4A980115-EF93-4DF3-8ACB-5EDC61F83333}"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1B7-4B63-895E-A2E65C204C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Data12!$P$26</c:f>
              <c:numCache>
                <c:formatCode>0%</c:formatCode>
                <c:ptCount val="1"/>
                <c:pt idx="0">
                  <c:v>0.69852539595849261</c:v>
                </c:pt>
              </c:numCache>
            </c:numRef>
          </c:val>
          <c:extLst>
            <c:ext xmlns:c16="http://schemas.microsoft.com/office/drawing/2014/chart" uri="{C3380CC4-5D6E-409C-BE32-E72D297353CC}">
              <c16:uniqueId val="{00000004-11B7-4B63-895E-A2E65C204CC8}"/>
            </c:ext>
          </c:extLst>
        </c:ser>
        <c:dLbls>
          <c:showLegendKey val="0"/>
          <c:showVal val="0"/>
          <c:showCatName val="0"/>
          <c:showSerName val="0"/>
          <c:showPercent val="0"/>
          <c:showBubbleSize val="0"/>
        </c:dLbls>
        <c:gapWidth val="0"/>
        <c:overlap val="100"/>
        <c:axId val="2124579120"/>
        <c:axId val="181546640"/>
      </c:barChart>
      <c:scatterChart>
        <c:scatterStyle val="lineMarker"/>
        <c:varyColors val="0"/>
        <c:ser>
          <c:idx val="2"/>
          <c:order val="2"/>
          <c:tx>
            <c:strRef>
              <c:f>Data12!$R$24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Data12!$R$26</c:f>
              <c:numCache>
                <c:formatCode>0%</c:formatCode>
                <c:ptCount val="1"/>
                <c:pt idx="0">
                  <c:v>0.65852539595849258</c:v>
                </c:pt>
              </c:numCache>
            </c:numRef>
          </c:xVal>
          <c:yVal>
            <c:numLit>
              <c:formatCode>General</c:formatCode>
              <c:ptCount val="1"/>
              <c:pt idx="0">
                <c:v>0.5</c:v>
              </c:pt>
            </c:numLit>
          </c:yVal>
          <c:smooth val="0"/>
          <c:extLst>
            <c:ext xmlns:c16="http://schemas.microsoft.com/office/drawing/2014/chart" uri="{C3380CC4-5D6E-409C-BE32-E72D297353CC}">
              <c16:uniqueId val="{00000005-11B7-4B63-895E-A2E65C204CC8}"/>
            </c:ext>
          </c:extLst>
        </c:ser>
        <c:dLbls>
          <c:showLegendKey val="0"/>
          <c:showVal val="0"/>
          <c:showCatName val="0"/>
          <c:showSerName val="0"/>
          <c:showPercent val="0"/>
          <c:showBubbleSize val="0"/>
        </c:dLbls>
        <c:axId val="1354346607"/>
        <c:axId val="1354344527"/>
      </c:scatterChart>
      <c:catAx>
        <c:axId val="2124579120"/>
        <c:scaling>
          <c:orientation val="minMax"/>
        </c:scaling>
        <c:delete val="1"/>
        <c:axPos val="l"/>
        <c:numFmt formatCode="General" sourceLinked="1"/>
        <c:majorTickMark val="none"/>
        <c:minorTickMark val="none"/>
        <c:tickLblPos val="nextTo"/>
        <c:crossAx val="181546640"/>
        <c:crosses val="autoZero"/>
        <c:auto val="1"/>
        <c:lblAlgn val="ctr"/>
        <c:lblOffset val="100"/>
        <c:noMultiLvlLbl val="0"/>
      </c:catAx>
      <c:valAx>
        <c:axId val="181546640"/>
        <c:scaling>
          <c:orientation val="minMax"/>
          <c:max val="1"/>
        </c:scaling>
        <c:delete val="1"/>
        <c:axPos val="b"/>
        <c:numFmt formatCode="0%" sourceLinked="1"/>
        <c:majorTickMark val="none"/>
        <c:minorTickMark val="none"/>
        <c:tickLblPos val="nextTo"/>
        <c:crossAx val="2124579120"/>
        <c:crosses val="autoZero"/>
        <c:crossBetween val="between"/>
      </c:valAx>
      <c:valAx>
        <c:axId val="1354344527"/>
        <c:scaling>
          <c:orientation val="minMax"/>
          <c:max val="1"/>
        </c:scaling>
        <c:delete val="1"/>
        <c:axPos val="r"/>
        <c:numFmt formatCode="General" sourceLinked="1"/>
        <c:majorTickMark val="out"/>
        <c:minorTickMark val="none"/>
        <c:tickLblPos val="nextTo"/>
        <c:crossAx val="1354346607"/>
        <c:crosses val="max"/>
        <c:crossBetween val="midCat"/>
      </c:valAx>
      <c:valAx>
        <c:axId val="1354346607"/>
        <c:scaling>
          <c:orientation val="minMax"/>
        </c:scaling>
        <c:delete val="1"/>
        <c:axPos val="b"/>
        <c:numFmt formatCode="0%" sourceLinked="1"/>
        <c:majorTickMark val="out"/>
        <c:minorTickMark val="none"/>
        <c:tickLblPos val="nextTo"/>
        <c:crossAx val="135434452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Enrollment by Class &amp; Race/Ethnicity</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Data14!$N$3</c:f>
              <c:strCache>
                <c:ptCount val="1"/>
                <c:pt idx="0">
                  <c:v>Not Supplied</c:v>
                </c:pt>
              </c:strCache>
            </c:strRef>
          </c:tx>
          <c:spPr>
            <a:solidFill>
              <a:schemeClr val="dk1">
                <a:tint val="885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Data14!$O$3:$X$3</c:f>
              <c:numCache>
                <c:formatCode>#,##0</c:formatCode>
                <c:ptCount val="10"/>
                <c:pt idx="0">
                  <c:v>102</c:v>
                </c:pt>
                <c:pt idx="1">
                  <c:v>85</c:v>
                </c:pt>
                <c:pt idx="2">
                  <c:v>71</c:v>
                </c:pt>
                <c:pt idx="3">
                  <c:v>55</c:v>
                </c:pt>
                <c:pt idx="4">
                  <c:v>0</c:v>
                </c:pt>
                <c:pt idx="5">
                  <c:v>3</c:v>
                </c:pt>
                <c:pt idx="6">
                  <c:v>1</c:v>
                </c:pt>
                <c:pt idx="7">
                  <c:v>12</c:v>
                </c:pt>
                <c:pt idx="8">
                  <c:v>18</c:v>
                </c:pt>
                <c:pt idx="9">
                  <c:v>347</c:v>
                </c:pt>
              </c:numCache>
            </c:numRef>
          </c:val>
          <c:extLst>
            <c:ext xmlns:c16="http://schemas.microsoft.com/office/drawing/2014/chart" uri="{C3380CC4-5D6E-409C-BE32-E72D297353CC}">
              <c16:uniqueId val="{00000000-DF93-4BFD-A1C8-0F2D7F08C48D}"/>
            </c:ext>
          </c:extLst>
        </c:ser>
        <c:ser>
          <c:idx val="1"/>
          <c:order val="1"/>
          <c:tx>
            <c:strRef>
              <c:f>Data14!$N$4</c:f>
              <c:strCache>
                <c:ptCount val="1"/>
                <c:pt idx="0">
                  <c:v>American Indian/Alaskan Native</c:v>
                </c:pt>
              </c:strCache>
            </c:strRef>
          </c:tx>
          <c:spPr>
            <a:solidFill>
              <a:schemeClr val="dk1">
                <a:tint val="550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Data14!$O$4:$X$4</c:f>
              <c:numCache>
                <c:formatCode>#,##0</c:formatCode>
                <c:ptCount val="10"/>
                <c:pt idx="0">
                  <c:v>9</c:v>
                </c:pt>
                <c:pt idx="1">
                  <c:v>11</c:v>
                </c:pt>
                <c:pt idx="2">
                  <c:v>3</c:v>
                </c:pt>
                <c:pt idx="3">
                  <c:v>5</c:v>
                </c:pt>
                <c:pt idx="4">
                  <c:v>0</c:v>
                </c:pt>
                <c:pt idx="5">
                  <c:v>1</c:v>
                </c:pt>
                <c:pt idx="6">
                  <c:v>1</c:v>
                </c:pt>
                <c:pt idx="7">
                  <c:v>4</c:v>
                </c:pt>
                <c:pt idx="8">
                  <c:v>3</c:v>
                </c:pt>
                <c:pt idx="9">
                  <c:v>37</c:v>
                </c:pt>
              </c:numCache>
            </c:numRef>
          </c:val>
          <c:extLst>
            <c:ext xmlns:c16="http://schemas.microsoft.com/office/drawing/2014/chart" uri="{C3380CC4-5D6E-409C-BE32-E72D297353CC}">
              <c16:uniqueId val="{00000001-DF93-4BFD-A1C8-0F2D7F08C48D}"/>
            </c:ext>
          </c:extLst>
        </c:ser>
        <c:ser>
          <c:idx val="2"/>
          <c:order val="2"/>
          <c:tx>
            <c:strRef>
              <c:f>Data14!$N$5</c:f>
              <c:strCache>
                <c:ptCount val="1"/>
                <c:pt idx="0">
                  <c:v>African American/Non-Hispanic</c:v>
                </c:pt>
              </c:strCache>
            </c:strRef>
          </c:tx>
          <c:spPr>
            <a:solidFill>
              <a:schemeClr val="dk1">
                <a:tint val="750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Data14!$O$5:$X$5</c:f>
              <c:numCache>
                <c:formatCode>#,##0</c:formatCode>
                <c:ptCount val="10"/>
                <c:pt idx="0">
                  <c:v>17</c:v>
                </c:pt>
                <c:pt idx="1">
                  <c:v>12</c:v>
                </c:pt>
                <c:pt idx="2">
                  <c:v>8</c:v>
                </c:pt>
                <c:pt idx="3">
                  <c:v>14</c:v>
                </c:pt>
                <c:pt idx="4">
                  <c:v>0</c:v>
                </c:pt>
                <c:pt idx="5">
                  <c:v>2</c:v>
                </c:pt>
                <c:pt idx="6">
                  <c:v>4</c:v>
                </c:pt>
                <c:pt idx="7">
                  <c:v>17</c:v>
                </c:pt>
                <c:pt idx="8">
                  <c:v>6</c:v>
                </c:pt>
                <c:pt idx="9">
                  <c:v>80</c:v>
                </c:pt>
              </c:numCache>
            </c:numRef>
          </c:val>
          <c:extLst>
            <c:ext xmlns:c16="http://schemas.microsoft.com/office/drawing/2014/chart" uri="{C3380CC4-5D6E-409C-BE32-E72D297353CC}">
              <c16:uniqueId val="{00000002-DF93-4BFD-A1C8-0F2D7F08C48D}"/>
            </c:ext>
          </c:extLst>
        </c:ser>
        <c:ser>
          <c:idx val="3"/>
          <c:order val="3"/>
          <c:tx>
            <c:strRef>
              <c:f>Data14!$N$6</c:f>
              <c:strCache>
                <c:ptCount val="1"/>
                <c:pt idx="0">
                  <c:v>Asian/Asian American</c:v>
                </c:pt>
              </c:strCache>
            </c:strRef>
          </c:tx>
          <c:spPr>
            <a:solidFill>
              <a:schemeClr val="dk1">
                <a:tint val="985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Data14!$O$6:$X$6</c:f>
              <c:numCache>
                <c:formatCode>#,##0</c:formatCode>
                <c:ptCount val="10"/>
                <c:pt idx="0">
                  <c:v>26</c:v>
                </c:pt>
                <c:pt idx="1">
                  <c:v>29</c:v>
                </c:pt>
                <c:pt idx="2">
                  <c:v>23</c:v>
                </c:pt>
                <c:pt idx="3">
                  <c:v>40</c:v>
                </c:pt>
                <c:pt idx="4">
                  <c:v>0</c:v>
                </c:pt>
                <c:pt idx="5">
                  <c:v>5</c:v>
                </c:pt>
                <c:pt idx="6">
                  <c:v>1</c:v>
                </c:pt>
                <c:pt idx="7">
                  <c:v>11</c:v>
                </c:pt>
                <c:pt idx="8">
                  <c:v>12</c:v>
                </c:pt>
                <c:pt idx="9">
                  <c:v>147</c:v>
                </c:pt>
              </c:numCache>
            </c:numRef>
          </c:val>
          <c:extLst>
            <c:ext xmlns:c16="http://schemas.microsoft.com/office/drawing/2014/chart" uri="{C3380CC4-5D6E-409C-BE32-E72D297353CC}">
              <c16:uniqueId val="{00000003-DF93-4BFD-A1C8-0F2D7F08C48D}"/>
            </c:ext>
          </c:extLst>
        </c:ser>
        <c:ser>
          <c:idx val="4"/>
          <c:order val="4"/>
          <c:tx>
            <c:strRef>
              <c:f>Data14!$N$7</c:f>
              <c:strCache>
                <c:ptCount val="1"/>
                <c:pt idx="0">
                  <c:v>Hispanic/Hispanic American</c:v>
                </c:pt>
              </c:strCache>
            </c:strRef>
          </c:tx>
          <c:spPr>
            <a:solidFill>
              <a:schemeClr val="dk1">
                <a:tint val="300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Data14!$O$7:$X$7</c:f>
              <c:numCache>
                <c:formatCode>#,##0</c:formatCode>
                <c:ptCount val="10"/>
                <c:pt idx="0">
                  <c:v>71</c:v>
                </c:pt>
                <c:pt idx="1">
                  <c:v>50</c:v>
                </c:pt>
                <c:pt idx="2">
                  <c:v>31</c:v>
                </c:pt>
                <c:pt idx="3">
                  <c:v>30</c:v>
                </c:pt>
                <c:pt idx="4">
                  <c:v>0</c:v>
                </c:pt>
                <c:pt idx="5">
                  <c:v>3</c:v>
                </c:pt>
                <c:pt idx="6">
                  <c:v>1</c:v>
                </c:pt>
                <c:pt idx="7">
                  <c:v>12</c:v>
                </c:pt>
                <c:pt idx="8">
                  <c:v>7</c:v>
                </c:pt>
                <c:pt idx="9">
                  <c:v>205</c:v>
                </c:pt>
              </c:numCache>
            </c:numRef>
          </c:val>
          <c:extLst>
            <c:ext xmlns:c16="http://schemas.microsoft.com/office/drawing/2014/chart" uri="{C3380CC4-5D6E-409C-BE32-E72D297353CC}">
              <c16:uniqueId val="{00000004-DF93-4BFD-A1C8-0F2D7F08C48D}"/>
            </c:ext>
          </c:extLst>
        </c:ser>
        <c:ser>
          <c:idx val="5"/>
          <c:order val="5"/>
          <c:tx>
            <c:strRef>
              <c:f>Data14!$N$8</c:f>
              <c:strCache>
                <c:ptCount val="1"/>
                <c:pt idx="0">
                  <c:v>White/Non-Hispanic</c:v>
                </c:pt>
              </c:strCache>
            </c:strRef>
          </c:tx>
          <c:spPr>
            <a:solidFill>
              <a:schemeClr val="dk1">
                <a:tint val="600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Data14!$O$8:$X$8</c:f>
              <c:numCache>
                <c:formatCode>#,##0</c:formatCode>
                <c:ptCount val="10"/>
                <c:pt idx="0">
                  <c:v>1208</c:v>
                </c:pt>
                <c:pt idx="1">
                  <c:v>1119</c:v>
                </c:pt>
                <c:pt idx="2">
                  <c:v>1105</c:v>
                </c:pt>
                <c:pt idx="3">
                  <c:v>1436</c:v>
                </c:pt>
                <c:pt idx="4">
                  <c:v>29</c:v>
                </c:pt>
                <c:pt idx="5">
                  <c:v>36</c:v>
                </c:pt>
                <c:pt idx="6">
                  <c:v>36</c:v>
                </c:pt>
                <c:pt idx="7">
                  <c:v>384</c:v>
                </c:pt>
                <c:pt idx="8">
                  <c:v>172</c:v>
                </c:pt>
                <c:pt idx="9">
                  <c:v>5525</c:v>
                </c:pt>
              </c:numCache>
            </c:numRef>
          </c:val>
          <c:extLst>
            <c:ext xmlns:c16="http://schemas.microsoft.com/office/drawing/2014/chart" uri="{C3380CC4-5D6E-409C-BE32-E72D297353CC}">
              <c16:uniqueId val="{00000005-DF93-4BFD-A1C8-0F2D7F08C48D}"/>
            </c:ext>
          </c:extLst>
        </c:ser>
        <c:ser>
          <c:idx val="6"/>
          <c:order val="6"/>
          <c:tx>
            <c:strRef>
              <c:f>Data14!$N$9</c:f>
              <c:strCache>
                <c:ptCount val="1"/>
                <c:pt idx="0">
                  <c:v>International</c:v>
                </c:pt>
              </c:strCache>
            </c:strRef>
          </c:tx>
          <c:spPr>
            <a:solidFill>
              <a:schemeClr val="dk1">
                <a:tint val="800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Data14!$O$9:$X$9</c:f>
              <c:numCache>
                <c:formatCode>#,##0</c:formatCode>
                <c:ptCount val="10"/>
                <c:pt idx="0">
                  <c:v>21</c:v>
                </c:pt>
                <c:pt idx="1">
                  <c:v>6</c:v>
                </c:pt>
                <c:pt idx="2">
                  <c:v>8</c:v>
                </c:pt>
                <c:pt idx="3">
                  <c:v>17</c:v>
                </c:pt>
                <c:pt idx="4">
                  <c:v>1</c:v>
                </c:pt>
                <c:pt idx="5">
                  <c:v>1</c:v>
                </c:pt>
                <c:pt idx="6">
                  <c:v>1</c:v>
                </c:pt>
                <c:pt idx="7">
                  <c:v>449</c:v>
                </c:pt>
                <c:pt idx="8">
                  <c:v>250</c:v>
                </c:pt>
                <c:pt idx="9">
                  <c:v>754</c:v>
                </c:pt>
              </c:numCache>
            </c:numRef>
          </c:val>
          <c:extLst>
            <c:ext xmlns:c16="http://schemas.microsoft.com/office/drawing/2014/chart" uri="{C3380CC4-5D6E-409C-BE32-E72D297353CC}">
              <c16:uniqueId val="{00000006-DF93-4BFD-A1C8-0F2D7F08C48D}"/>
            </c:ext>
          </c:extLst>
        </c:ser>
        <c:ser>
          <c:idx val="7"/>
          <c:order val="7"/>
          <c:tx>
            <c:strRef>
              <c:f>Data14!$N$10</c:f>
              <c:strCache>
                <c:ptCount val="1"/>
                <c:pt idx="0">
                  <c:v>Multiracial</c:v>
                </c:pt>
              </c:strCache>
            </c:strRef>
          </c:tx>
          <c:spPr>
            <a:solidFill>
              <a:schemeClr val="dk1">
                <a:tint val="885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Data14!$O$10:$X$10</c:f>
              <c:numCache>
                <c:formatCode>#,##0</c:formatCode>
                <c:ptCount val="10"/>
                <c:pt idx="0">
                  <c:v>44</c:v>
                </c:pt>
                <c:pt idx="1">
                  <c:v>47</c:v>
                </c:pt>
                <c:pt idx="2">
                  <c:v>42</c:v>
                </c:pt>
                <c:pt idx="3">
                  <c:v>71</c:v>
                </c:pt>
                <c:pt idx="4">
                  <c:v>1</c:v>
                </c:pt>
                <c:pt idx="5">
                  <c:v>1</c:v>
                </c:pt>
                <c:pt idx="6">
                  <c:v>1</c:v>
                </c:pt>
                <c:pt idx="7">
                  <c:v>10</c:v>
                </c:pt>
                <c:pt idx="8">
                  <c:v>8</c:v>
                </c:pt>
                <c:pt idx="9">
                  <c:v>225</c:v>
                </c:pt>
              </c:numCache>
            </c:numRef>
          </c:val>
          <c:extLst>
            <c:ext xmlns:c16="http://schemas.microsoft.com/office/drawing/2014/chart" uri="{C3380CC4-5D6E-409C-BE32-E72D297353CC}">
              <c16:uniqueId val="{00000007-DF93-4BFD-A1C8-0F2D7F08C48D}"/>
            </c:ext>
          </c:extLst>
        </c:ser>
        <c:ser>
          <c:idx val="8"/>
          <c:order val="8"/>
          <c:tx>
            <c:strRef>
              <c:f>Data14!$N$11</c:f>
              <c:strCache>
                <c:ptCount val="1"/>
                <c:pt idx="0">
                  <c:v>Pacific Islander</c:v>
                </c:pt>
              </c:strCache>
            </c:strRef>
          </c:tx>
          <c:spPr>
            <a:solidFill>
              <a:schemeClr val="dk1">
                <a:tint val="55000"/>
              </a:schemeClr>
            </a:solidFill>
            <a:ln>
              <a:noFill/>
            </a:ln>
            <a:effectLst/>
          </c:spPr>
          <c:invertIfNegative val="0"/>
          <c:cat>
            <c:strRef>
              <c:f>Data14!$O$2:$X$2</c:f>
              <c:strCache>
                <c:ptCount val="10"/>
                <c:pt idx="0">
                  <c:v>Fresh</c:v>
                </c:pt>
                <c:pt idx="1">
                  <c:v>Soph</c:v>
                </c:pt>
                <c:pt idx="2">
                  <c:v>Jr</c:v>
                </c:pt>
                <c:pt idx="3">
                  <c:v>Sr</c:v>
                </c:pt>
                <c:pt idx="4">
                  <c:v>Post
Grad</c:v>
                </c:pt>
                <c:pt idx="5">
                  <c:v>Sp/
Uncl</c:v>
                </c:pt>
                <c:pt idx="6">
                  <c:v>Grad
NDS</c:v>
                </c:pt>
                <c:pt idx="7">
                  <c:v>MS</c:v>
                </c:pt>
                <c:pt idx="8">
                  <c:v>PhD</c:v>
                </c:pt>
                <c:pt idx="9">
                  <c:v>Total</c:v>
                </c:pt>
              </c:strCache>
            </c:strRef>
          </c:cat>
          <c:val>
            <c:numRef>
              <c:f>Data14!$O$11:$X$11</c:f>
              <c:numCache>
                <c:formatCode>#,##0</c:formatCode>
                <c:ptCount val="10"/>
                <c:pt idx="0">
                  <c:v>3</c:v>
                </c:pt>
                <c:pt idx="1">
                  <c:v>0</c:v>
                </c:pt>
                <c:pt idx="2">
                  <c:v>1</c:v>
                </c:pt>
                <c:pt idx="3">
                  <c:v>0</c:v>
                </c:pt>
                <c:pt idx="4">
                  <c:v>0</c:v>
                </c:pt>
                <c:pt idx="5">
                  <c:v>0</c:v>
                </c:pt>
                <c:pt idx="6">
                  <c:v>0</c:v>
                </c:pt>
                <c:pt idx="7">
                  <c:v>0</c:v>
                </c:pt>
                <c:pt idx="8">
                  <c:v>0</c:v>
                </c:pt>
                <c:pt idx="9">
                  <c:v>4</c:v>
                </c:pt>
              </c:numCache>
            </c:numRef>
          </c:val>
          <c:extLst>
            <c:ext xmlns:c16="http://schemas.microsoft.com/office/drawing/2014/chart" uri="{C3380CC4-5D6E-409C-BE32-E72D297353CC}">
              <c16:uniqueId val="{00000008-DF93-4BFD-A1C8-0F2D7F08C48D}"/>
            </c:ext>
          </c:extLst>
        </c:ser>
        <c:dLbls>
          <c:showLegendKey val="0"/>
          <c:showVal val="0"/>
          <c:showCatName val="0"/>
          <c:showSerName val="0"/>
          <c:showPercent val="0"/>
          <c:showBubbleSize val="0"/>
        </c:dLbls>
        <c:gapWidth val="150"/>
        <c:overlap val="100"/>
        <c:axId val="663273424"/>
        <c:axId val="560188768"/>
      </c:barChart>
      <c:catAx>
        <c:axId val="66327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188768"/>
        <c:crosses val="autoZero"/>
        <c:auto val="1"/>
        <c:lblAlgn val="ctr"/>
        <c:lblOffset val="100"/>
        <c:noMultiLvlLbl val="0"/>
      </c:catAx>
      <c:valAx>
        <c:axId val="5601887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STUDENTS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273424"/>
        <c:crosses val="autoZero"/>
        <c:crossBetween val="between"/>
      </c:valAx>
      <c:spPr>
        <a:noFill/>
        <a:ln>
          <a:noFill/>
        </a:ln>
        <a:effectLst/>
      </c:spPr>
    </c:plotArea>
    <c:legend>
      <c:legendPos val="b"/>
      <c:layout>
        <c:manualLayout>
          <c:xMode val="edge"/>
          <c:yMode val="edge"/>
          <c:x val="7.3305709771569513E-2"/>
          <c:y val="0.89419021792400433"/>
          <c:w val="0.85708876121689226"/>
          <c:h val="8.92122717025517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14</xdr:col>
      <xdr:colOff>47625</xdr:colOff>
      <xdr:row>5</xdr:row>
      <xdr:rowOff>152401</xdr:rowOff>
    </xdr:from>
    <xdr:to>
      <xdr:col>18</xdr:col>
      <xdr:colOff>47624</xdr:colOff>
      <xdr:row>12</xdr:row>
      <xdr:rowOff>142875</xdr:rowOff>
    </xdr:to>
    <mc:AlternateContent xmlns:mc="http://schemas.openxmlformats.org/markup-compatibility/2006" xmlns:a14="http://schemas.microsoft.com/office/drawing/2010/main">
      <mc:Choice Requires="a14">
        <xdr:graphicFrame macro="">
          <xdr:nvGraphicFramePr>
            <xdr:cNvPr id="2" name="Tests for the years 2013-2016" descr="Tests for the years 2013-2016">
              <a:extLst>
                <a:ext uri="{FF2B5EF4-FFF2-40B4-BE49-F238E27FC236}">
                  <a16:creationId xmlns:a16="http://schemas.microsoft.com/office/drawing/2014/main" id="{FD1D6EAE-93D0-4C62-9145-072A0FBE72A8}"/>
                </a:ext>
              </a:extLst>
            </xdr:cNvPr>
            <xdr:cNvGraphicFramePr/>
          </xdr:nvGraphicFramePr>
          <xdr:xfrm>
            <a:off x="0" y="0"/>
            <a:ext cx="0" cy="0"/>
          </xdr:xfrm>
          <a:graphic>
            <a:graphicData uri="http://schemas.microsoft.com/office/drawing/2010/slicer">
              <sle:slicer xmlns:sle="http://schemas.microsoft.com/office/drawing/2010/slicer" name="Tests for the years 2013-2016"/>
            </a:graphicData>
          </a:graphic>
        </xdr:graphicFrame>
      </mc:Choice>
      <mc:Fallback xmlns="">
        <xdr:sp macro="" textlink="">
          <xdr:nvSpPr>
            <xdr:cNvPr id="0" name=""/>
            <xdr:cNvSpPr>
              <a:spLocks noTextEdit="1"/>
            </xdr:cNvSpPr>
          </xdr:nvSpPr>
          <xdr:spPr>
            <a:xfrm>
              <a:off x="9934575" y="1419226"/>
              <a:ext cx="2438399" cy="13239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18</xdr:col>
      <xdr:colOff>304799</xdr:colOff>
      <xdr:row>8</xdr:row>
      <xdr:rowOff>9521</xdr:rowOff>
    </xdr:from>
    <xdr:to>
      <xdr:col>22</xdr:col>
      <xdr:colOff>257174</xdr:colOff>
      <xdr:row>19</xdr:row>
      <xdr:rowOff>57149</xdr:rowOff>
    </xdr:to>
    <xdr:sp macro="" textlink="">
      <xdr:nvSpPr>
        <xdr:cNvPr id="3" name="Rectangle 2">
          <a:extLst>
            <a:ext uri="{FF2B5EF4-FFF2-40B4-BE49-F238E27FC236}">
              <a16:creationId xmlns:a16="http://schemas.microsoft.com/office/drawing/2014/main" id="{DF41AEFD-8A5E-4566-B26F-A0A5F73CA932}"/>
            </a:ext>
          </a:extLst>
        </xdr:cNvPr>
        <xdr:cNvSpPr/>
      </xdr:nvSpPr>
      <xdr:spPr>
        <a:xfrm>
          <a:off x="12630149" y="1847846"/>
          <a:ext cx="2390775" cy="21431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a:t>
          </a:r>
          <a:r>
            <a:rPr lang="en-US" sz="1100">
              <a:solidFill>
                <a:sysClr val="windowText" lastClr="000000"/>
              </a:solidFill>
              <a:latin typeface="+mn-lt"/>
              <a:ea typeface="+mn-ea"/>
              <a:cs typeface="+mn-cs"/>
            </a:rPr>
            <a:t>choosing ACT from the "Tests for the years 2013-2016"  slicer menu</a:t>
          </a:r>
          <a:r>
            <a:rPr lang="en-US" sz="1100" baseline="0">
              <a:solidFill>
                <a:sysClr val="windowText" lastClr="000000"/>
              </a:solidFill>
              <a:latin typeface="+mn-lt"/>
              <a:ea typeface="+mn-ea"/>
              <a:cs typeface="+mn-cs"/>
            </a:rPr>
            <a:t> </a:t>
          </a:r>
          <a:r>
            <a:rPr lang="en-US" sz="1100">
              <a:solidFill>
                <a:sysClr val="windowText" lastClr="000000"/>
              </a:solidFill>
              <a:latin typeface="+mn-lt"/>
              <a:ea typeface="+mn-ea"/>
              <a:cs typeface="+mn-cs"/>
            </a:rPr>
            <a:t>will display results for ACT test scores in the table that shows</a:t>
          </a:r>
          <a:r>
            <a:rPr lang="en-US" sz="1100" baseline="0">
              <a:solidFill>
                <a:sysClr val="windowText" lastClr="000000"/>
              </a:solidFill>
              <a:latin typeface="+mn-lt"/>
              <a:ea typeface="+mn-ea"/>
              <a:cs typeface="+mn-cs"/>
            </a:rPr>
            <a:t> data for the years: 2013-2016.</a:t>
          </a:r>
          <a:endParaRPr lang="en-US" sz="1100">
            <a:solidFill>
              <a:sysClr val="windowText" lastClr="000000"/>
            </a:solidFill>
            <a:latin typeface="+mn-lt"/>
            <a:ea typeface="+mn-ea"/>
            <a:cs typeface="+mn-cs"/>
          </a:endParaRPr>
        </a:p>
      </xdr:txBody>
    </xdr:sp>
    <xdr:clientData fPrintsWithSheet="0"/>
  </xdr:twoCellAnchor>
  <xdr:twoCellAnchor>
    <xdr:from>
      <xdr:col>18</xdr:col>
      <xdr:colOff>47624</xdr:colOff>
      <xdr:row>9</xdr:row>
      <xdr:rowOff>52388</xdr:rowOff>
    </xdr:from>
    <xdr:to>
      <xdr:col>18</xdr:col>
      <xdr:colOff>304799</xdr:colOff>
      <xdr:row>13</xdr:row>
      <xdr:rowOff>128585</xdr:rowOff>
    </xdr:to>
    <xdr:cxnSp macro="">
      <xdr:nvCxnSpPr>
        <xdr:cNvPr id="4" name="Straight Arrow Connector 3" descr="Arrow">
          <a:extLst>
            <a:ext uri="{FF2B5EF4-FFF2-40B4-BE49-F238E27FC236}">
              <a16:creationId xmlns:a16="http://schemas.microsoft.com/office/drawing/2014/main" id="{1E599986-4D45-4375-97C6-E1160F19AF80}"/>
            </a:ext>
          </a:extLst>
        </xdr:cNvPr>
        <xdr:cNvCxnSpPr>
          <a:stCxn id="3" idx="1"/>
          <a:endCxn id="2" idx="3"/>
        </xdr:cNvCxnSpPr>
      </xdr:nvCxnSpPr>
      <xdr:spPr>
        <a:xfrm flipH="1" flipV="1">
          <a:off x="12372974" y="2081213"/>
          <a:ext cx="257175" cy="83819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18</xdr:col>
      <xdr:colOff>285750</xdr:colOff>
      <xdr:row>0</xdr:row>
      <xdr:rowOff>76200</xdr:rowOff>
    </xdr:from>
    <xdr:to>
      <xdr:col>23</xdr:col>
      <xdr:colOff>504825</xdr:colOff>
      <xdr:row>4</xdr:row>
      <xdr:rowOff>161925</xdr:rowOff>
    </xdr:to>
    <xdr:sp macro="" textlink="">
      <xdr:nvSpPr>
        <xdr:cNvPr id="5" name="Rectangle 4">
          <a:extLst>
            <a:ext uri="{FF2B5EF4-FFF2-40B4-BE49-F238E27FC236}">
              <a16:creationId xmlns:a16="http://schemas.microsoft.com/office/drawing/2014/main" id="{D30819D6-B99A-4DE0-A022-F858D1A727B4}"/>
            </a:ext>
          </a:extLst>
        </xdr:cNvPr>
        <xdr:cNvSpPr/>
      </xdr:nvSpPr>
      <xdr:spPr>
        <a:xfrm>
          <a:off x="12611100" y="76200"/>
          <a:ext cx="3267075" cy="11620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17</xdr:col>
      <xdr:colOff>209550</xdr:colOff>
      <xdr:row>1</xdr:row>
      <xdr:rowOff>209550</xdr:rowOff>
    </xdr:from>
    <xdr:to>
      <xdr:col>18</xdr:col>
      <xdr:colOff>285750</xdr:colOff>
      <xdr:row>5</xdr:row>
      <xdr:rowOff>114299</xdr:rowOff>
    </xdr:to>
    <xdr:cxnSp macro="">
      <xdr:nvCxnSpPr>
        <xdr:cNvPr id="6" name="Straight Arrow Connector 5" descr="Arrow">
          <a:extLst>
            <a:ext uri="{FF2B5EF4-FFF2-40B4-BE49-F238E27FC236}">
              <a16:creationId xmlns:a16="http://schemas.microsoft.com/office/drawing/2014/main" id="{2DA62B1E-D68C-41C3-B71F-9FE43D230888}"/>
            </a:ext>
          </a:extLst>
        </xdr:cNvPr>
        <xdr:cNvCxnSpPr/>
      </xdr:nvCxnSpPr>
      <xdr:spPr>
        <a:xfrm flipH="1">
          <a:off x="11858625" y="504825"/>
          <a:ext cx="685800" cy="87629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18</xdr:col>
      <xdr:colOff>76200</xdr:colOff>
      <xdr:row>13</xdr:row>
      <xdr:rowOff>128585</xdr:rowOff>
    </xdr:from>
    <xdr:to>
      <xdr:col>18</xdr:col>
      <xdr:colOff>304799</xdr:colOff>
      <xdr:row>16</xdr:row>
      <xdr:rowOff>138112</xdr:rowOff>
    </xdr:to>
    <xdr:cxnSp macro="">
      <xdr:nvCxnSpPr>
        <xdr:cNvPr id="7" name="Straight Arrow Connector 6" descr="Arrow">
          <a:extLst>
            <a:ext uri="{FF2B5EF4-FFF2-40B4-BE49-F238E27FC236}">
              <a16:creationId xmlns:a16="http://schemas.microsoft.com/office/drawing/2014/main" id="{DF8EE5BE-2795-4E7A-8743-AF8AD527285F}"/>
            </a:ext>
          </a:extLst>
        </xdr:cNvPr>
        <xdr:cNvCxnSpPr>
          <a:stCxn id="3" idx="1"/>
          <a:endCxn id="8" idx="3"/>
        </xdr:cNvCxnSpPr>
      </xdr:nvCxnSpPr>
      <xdr:spPr>
        <a:xfrm flipH="1">
          <a:off x="12401550" y="2919410"/>
          <a:ext cx="228599" cy="58102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editAs="oneCell">
    <xdr:from>
      <xdr:col>14</xdr:col>
      <xdr:colOff>76200</xdr:colOff>
      <xdr:row>13</xdr:row>
      <xdr:rowOff>47625</xdr:rowOff>
    </xdr:from>
    <xdr:to>
      <xdr:col>18</xdr:col>
      <xdr:colOff>76200</xdr:colOff>
      <xdr:row>20</xdr:row>
      <xdr:rowOff>38100</xdr:rowOff>
    </xdr:to>
    <mc:AlternateContent xmlns:mc="http://schemas.openxmlformats.org/markup-compatibility/2006" xmlns:a14="http://schemas.microsoft.com/office/drawing/2010/main">
      <mc:Choice Requires="a14">
        <xdr:graphicFrame macro="">
          <xdr:nvGraphicFramePr>
            <xdr:cNvPr id="8" name="Tests for the years 2017-2022" descr="Tests for the years 2017-2021">
              <a:extLst>
                <a:ext uri="{FF2B5EF4-FFF2-40B4-BE49-F238E27FC236}">
                  <a16:creationId xmlns:a16="http://schemas.microsoft.com/office/drawing/2014/main" id="{F36E79B9-04F5-4765-ACAE-39F558580609}"/>
                </a:ext>
              </a:extLst>
            </xdr:cNvPr>
            <xdr:cNvGraphicFramePr/>
          </xdr:nvGraphicFramePr>
          <xdr:xfrm>
            <a:off x="0" y="0"/>
            <a:ext cx="0" cy="0"/>
          </xdr:xfrm>
          <a:graphic>
            <a:graphicData uri="http://schemas.microsoft.com/office/drawing/2010/slicer">
              <sle:slicer xmlns:sle="http://schemas.microsoft.com/office/drawing/2010/slicer" name="Tests for the years 2017-2022"/>
            </a:graphicData>
          </a:graphic>
        </xdr:graphicFrame>
      </mc:Choice>
      <mc:Fallback xmlns="">
        <xdr:sp macro="" textlink="">
          <xdr:nvSpPr>
            <xdr:cNvPr id="0" name=""/>
            <xdr:cNvSpPr>
              <a:spLocks noTextEdit="1"/>
            </xdr:cNvSpPr>
          </xdr:nvSpPr>
          <xdr:spPr>
            <a:xfrm>
              <a:off x="9963150" y="2838450"/>
              <a:ext cx="2438400" cy="1323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9524</xdr:colOff>
      <xdr:row>6</xdr:row>
      <xdr:rowOff>9525</xdr:rowOff>
    </xdr:from>
    <xdr:to>
      <xdr:col>15</xdr:col>
      <xdr:colOff>247650</xdr:colOff>
      <xdr:row>17</xdr:row>
      <xdr:rowOff>0</xdr:rowOff>
    </xdr:to>
    <mc:AlternateContent xmlns:mc="http://schemas.openxmlformats.org/markup-compatibility/2006" xmlns:a14="http://schemas.microsoft.com/office/drawing/2010/main">
      <mc:Choice Requires="a14">
        <xdr:graphicFrame macro="">
          <xdr:nvGraphicFramePr>
            <xdr:cNvPr id="2" name="College 3" descr="College">
              <a:extLst>
                <a:ext uri="{FF2B5EF4-FFF2-40B4-BE49-F238E27FC236}">
                  <a16:creationId xmlns:a16="http://schemas.microsoft.com/office/drawing/2014/main" id="{581D102D-8388-4E2C-9819-98E11B48D496}"/>
                </a:ext>
              </a:extLst>
            </xdr:cNvPr>
            <xdr:cNvGraphicFramePr/>
          </xdr:nvGraphicFramePr>
          <xdr:xfrm>
            <a:off x="0" y="0"/>
            <a:ext cx="0" cy="0"/>
          </xdr:xfrm>
          <a:graphic>
            <a:graphicData uri="http://schemas.microsoft.com/office/drawing/2010/slicer">
              <sle:slicer xmlns:sle="http://schemas.microsoft.com/office/drawing/2010/slicer" name="College 3"/>
            </a:graphicData>
          </a:graphic>
        </xdr:graphicFrame>
      </mc:Choice>
      <mc:Fallback xmlns="">
        <xdr:sp macro="" textlink="">
          <xdr:nvSpPr>
            <xdr:cNvPr id="0" name=""/>
            <xdr:cNvSpPr>
              <a:spLocks noTextEdit="1"/>
            </xdr:cNvSpPr>
          </xdr:nvSpPr>
          <xdr:spPr>
            <a:xfrm>
              <a:off x="9267824" y="1466850"/>
              <a:ext cx="2066926" cy="2276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16</xdr:col>
      <xdr:colOff>371474</xdr:colOff>
      <xdr:row>6</xdr:row>
      <xdr:rowOff>57146</xdr:rowOff>
    </xdr:from>
    <xdr:to>
      <xdr:col>19</xdr:col>
      <xdr:colOff>361950</xdr:colOff>
      <xdr:row>16</xdr:row>
      <xdr:rowOff>133349</xdr:rowOff>
    </xdr:to>
    <xdr:sp macro="" textlink="">
      <xdr:nvSpPr>
        <xdr:cNvPr id="3" name="Rectangle 2">
          <a:extLst>
            <a:ext uri="{FF2B5EF4-FFF2-40B4-BE49-F238E27FC236}">
              <a16:creationId xmlns:a16="http://schemas.microsoft.com/office/drawing/2014/main" id="{5DB80FE9-7949-4819-9F4E-B24D4E36FB09}"/>
            </a:ext>
          </a:extLst>
        </xdr:cNvPr>
        <xdr:cNvSpPr/>
      </xdr:nvSpPr>
      <xdr:spPr>
        <a:xfrm>
          <a:off x="14392274" y="1514471"/>
          <a:ext cx="1819276" cy="2171703"/>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15</xdr:col>
      <xdr:colOff>247650</xdr:colOff>
      <xdr:row>10</xdr:row>
      <xdr:rowOff>190498</xdr:rowOff>
    </xdr:from>
    <xdr:to>
      <xdr:col>16</xdr:col>
      <xdr:colOff>371474</xdr:colOff>
      <xdr:row>11</xdr:row>
      <xdr:rowOff>4762</xdr:rowOff>
    </xdr:to>
    <xdr:cxnSp macro="">
      <xdr:nvCxnSpPr>
        <xdr:cNvPr id="4" name="Straight Arrow Connector 3" descr="Arrow">
          <a:extLst>
            <a:ext uri="{FF2B5EF4-FFF2-40B4-BE49-F238E27FC236}">
              <a16:creationId xmlns:a16="http://schemas.microsoft.com/office/drawing/2014/main" id="{84B545E6-44DF-45C5-911C-6BD7425A7C3D}"/>
            </a:ext>
          </a:extLst>
        </xdr:cNvPr>
        <xdr:cNvCxnSpPr>
          <a:stCxn id="3" idx="1"/>
          <a:endCxn id="2" idx="3"/>
        </xdr:cNvCxnSpPr>
      </xdr:nvCxnSpPr>
      <xdr:spPr>
        <a:xfrm flipH="1">
          <a:off x="13658850" y="2600323"/>
          <a:ext cx="733424" cy="476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15</xdr:col>
      <xdr:colOff>581024</xdr:colOff>
      <xdr:row>0</xdr:row>
      <xdr:rowOff>19050</xdr:rowOff>
    </xdr:from>
    <xdr:to>
      <xdr:col>21</xdr:col>
      <xdr:colOff>190499</xdr:colOff>
      <xdr:row>5</xdr:row>
      <xdr:rowOff>9525</xdr:rowOff>
    </xdr:to>
    <xdr:sp macro="" textlink="">
      <xdr:nvSpPr>
        <xdr:cNvPr id="5" name="Rectangle 4">
          <a:extLst>
            <a:ext uri="{FF2B5EF4-FFF2-40B4-BE49-F238E27FC236}">
              <a16:creationId xmlns:a16="http://schemas.microsoft.com/office/drawing/2014/main" id="{DD6D892D-6103-4EE7-85D4-38BF28ABEEB8}"/>
            </a:ext>
          </a:extLst>
        </xdr:cNvPr>
        <xdr:cNvSpPr/>
      </xdr:nvSpPr>
      <xdr:spPr>
        <a:xfrm>
          <a:off x="13992224" y="19050"/>
          <a:ext cx="3267075" cy="12573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457200</xdr:colOff>
      <xdr:row>2</xdr:row>
      <xdr:rowOff>4763</xdr:rowOff>
    </xdr:from>
    <xdr:to>
      <xdr:col>15</xdr:col>
      <xdr:colOff>581024</xdr:colOff>
      <xdr:row>6</xdr:row>
      <xdr:rowOff>66675</xdr:rowOff>
    </xdr:to>
    <xdr:cxnSp macro="">
      <xdr:nvCxnSpPr>
        <xdr:cNvPr id="6" name="Straight Arrow Connector 5" descr="Arrow">
          <a:extLst>
            <a:ext uri="{FF2B5EF4-FFF2-40B4-BE49-F238E27FC236}">
              <a16:creationId xmlns:a16="http://schemas.microsoft.com/office/drawing/2014/main" id="{5FE797E2-38F9-4FA4-806D-B3E721271EAC}"/>
            </a:ext>
          </a:extLst>
        </xdr:cNvPr>
        <xdr:cNvCxnSpPr>
          <a:stCxn id="5" idx="1"/>
        </xdr:cNvCxnSpPr>
      </xdr:nvCxnSpPr>
      <xdr:spPr>
        <a:xfrm flipH="1">
          <a:off x="13258800" y="595313"/>
          <a:ext cx="733424" cy="92868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6</xdr:col>
      <xdr:colOff>9524</xdr:colOff>
      <xdr:row>10</xdr:row>
      <xdr:rowOff>9525</xdr:rowOff>
    </xdr:from>
    <xdr:to>
      <xdr:col>9</xdr:col>
      <xdr:colOff>133349</xdr:colOff>
      <xdr:row>23</xdr:row>
      <xdr:rowOff>57150</xdr:rowOff>
    </xdr:to>
    <mc:AlternateContent xmlns:mc="http://schemas.openxmlformats.org/markup-compatibility/2006" xmlns:a14="http://schemas.microsoft.com/office/drawing/2010/main">
      <mc:Choice Requires="a14">
        <xdr:graphicFrame macro="">
          <xdr:nvGraphicFramePr>
            <xdr:cNvPr id="2" name="College 4" descr="College">
              <a:extLst>
                <a:ext uri="{FF2B5EF4-FFF2-40B4-BE49-F238E27FC236}">
                  <a16:creationId xmlns:a16="http://schemas.microsoft.com/office/drawing/2014/main" id="{135508FE-B833-4224-B28D-3B66CAB88457}"/>
                </a:ext>
              </a:extLst>
            </xdr:cNvPr>
            <xdr:cNvGraphicFramePr/>
          </xdr:nvGraphicFramePr>
          <xdr:xfrm>
            <a:off x="0" y="0"/>
            <a:ext cx="0" cy="0"/>
          </xdr:xfrm>
          <a:graphic>
            <a:graphicData uri="http://schemas.microsoft.com/office/drawing/2010/slicer">
              <sle:slicer xmlns:sle="http://schemas.microsoft.com/office/drawing/2010/slicer" name="College 4"/>
            </a:graphicData>
          </a:graphic>
        </xdr:graphicFrame>
      </mc:Choice>
      <mc:Fallback xmlns="">
        <xdr:sp macro="" textlink="">
          <xdr:nvSpPr>
            <xdr:cNvPr id="0" name=""/>
            <xdr:cNvSpPr>
              <a:spLocks noTextEdit="1"/>
            </xdr:cNvSpPr>
          </xdr:nvSpPr>
          <xdr:spPr>
            <a:xfrm>
              <a:off x="6905624" y="2228850"/>
              <a:ext cx="19526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6</xdr:col>
      <xdr:colOff>0</xdr:colOff>
      <xdr:row>23</xdr:row>
      <xdr:rowOff>9525</xdr:rowOff>
    </xdr:from>
    <xdr:to>
      <xdr:col>9</xdr:col>
      <xdr:colOff>133350</xdr:colOff>
      <xdr:row>28</xdr:row>
      <xdr:rowOff>0</xdr:rowOff>
    </xdr:to>
    <mc:AlternateContent xmlns:mc="http://schemas.openxmlformats.org/markup-compatibility/2006" xmlns:a14="http://schemas.microsoft.com/office/drawing/2010/main">
      <mc:Choice Requires="a14">
        <xdr:graphicFrame macro="">
          <xdr:nvGraphicFramePr>
            <xdr:cNvPr id="3" name="Gender" descr="Gender">
              <a:extLst>
                <a:ext uri="{FF2B5EF4-FFF2-40B4-BE49-F238E27FC236}">
                  <a16:creationId xmlns:a16="http://schemas.microsoft.com/office/drawing/2014/main" id="{51FD8582-B448-4DD8-BF0A-689C5BA9977A}"/>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6896100" y="4705350"/>
              <a:ext cx="196215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11</xdr:col>
      <xdr:colOff>190500</xdr:colOff>
      <xdr:row>14</xdr:row>
      <xdr:rowOff>190497</xdr:rowOff>
    </xdr:from>
    <xdr:to>
      <xdr:col>14</xdr:col>
      <xdr:colOff>180976</xdr:colOff>
      <xdr:row>26</xdr:row>
      <xdr:rowOff>66675</xdr:rowOff>
    </xdr:to>
    <xdr:sp macro="" textlink="">
      <xdr:nvSpPr>
        <xdr:cNvPr id="4" name="Rectangle 3">
          <a:extLst>
            <a:ext uri="{FF2B5EF4-FFF2-40B4-BE49-F238E27FC236}">
              <a16:creationId xmlns:a16="http://schemas.microsoft.com/office/drawing/2014/main" id="{1131EE39-C65A-4976-9707-FECE66DBE0AE}"/>
            </a:ext>
          </a:extLst>
        </xdr:cNvPr>
        <xdr:cNvSpPr/>
      </xdr:nvSpPr>
      <xdr:spPr>
        <a:xfrm>
          <a:off x="11791950" y="3362322"/>
          <a:ext cx="1819276" cy="216217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9</xdr:col>
      <xdr:colOff>133349</xdr:colOff>
      <xdr:row>15</xdr:row>
      <xdr:rowOff>128587</xdr:rowOff>
    </xdr:from>
    <xdr:to>
      <xdr:col>11</xdr:col>
      <xdr:colOff>190500</xdr:colOff>
      <xdr:row>20</xdr:row>
      <xdr:rowOff>128586</xdr:rowOff>
    </xdr:to>
    <xdr:cxnSp macro="">
      <xdr:nvCxnSpPr>
        <xdr:cNvPr id="5" name="Straight Arrow Connector 4" descr="Arrow">
          <a:extLst>
            <a:ext uri="{FF2B5EF4-FFF2-40B4-BE49-F238E27FC236}">
              <a16:creationId xmlns:a16="http://schemas.microsoft.com/office/drawing/2014/main" id="{66509C19-AA78-43EF-93DC-EBCB71A4878F}"/>
            </a:ext>
          </a:extLst>
        </xdr:cNvPr>
        <xdr:cNvCxnSpPr>
          <a:stCxn id="4" idx="1"/>
          <a:endCxn id="2" idx="3"/>
        </xdr:cNvCxnSpPr>
      </xdr:nvCxnSpPr>
      <xdr:spPr>
        <a:xfrm flipH="1" flipV="1">
          <a:off x="10515599" y="3490912"/>
          <a:ext cx="1276351" cy="95249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9</xdr:col>
      <xdr:colOff>333375</xdr:colOff>
      <xdr:row>2</xdr:row>
      <xdr:rowOff>95250</xdr:rowOff>
    </xdr:from>
    <xdr:to>
      <xdr:col>14</xdr:col>
      <xdr:colOff>552450</xdr:colOff>
      <xdr:row>8</xdr:row>
      <xdr:rowOff>95250</xdr:rowOff>
    </xdr:to>
    <xdr:sp macro="" textlink="">
      <xdr:nvSpPr>
        <xdr:cNvPr id="6" name="Rectangle 5">
          <a:extLst>
            <a:ext uri="{FF2B5EF4-FFF2-40B4-BE49-F238E27FC236}">
              <a16:creationId xmlns:a16="http://schemas.microsoft.com/office/drawing/2014/main" id="{D31ECE48-94F7-4657-9048-8EDB5629880C}"/>
            </a:ext>
          </a:extLst>
        </xdr:cNvPr>
        <xdr:cNvSpPr/>
      </xdr:nvSpPr>
      <xdr:spPr>
        <a:xfrm>
          <a:off x="10715625" y="685800"/>
          <a:ext cx="3267075" cy="12477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8</xdr:col>
      <xdr:colOff>333375</xdr:colOff>
      <xdr:row>5</xdr:row>
      <xdr:rowOff>95250</xdr:rowOff>
    </xdr:from>
    <xdr:to>
      <xdr:col>9</xdr:col>
      <xdr:colOff>333375</xdr:colOff>
      <xdr:row>10</xdr:row>
      <xdr:rowOff>57150</xdr:rowOff>
    </xdr:to>
    <xdr:cxnSp macro="">
      <xdr:nvCxnSpPr>
        <xdr:cNvPr id="7" name="Straight Arrow Connector 6" descr="Arrow">
          <a:extLst>
            <a:ext uri="{FF2B5EF4-FFF2-40B4-BE49-F238E27FC236}">
              <a16:creationId xmlns:a16="http://schemas.microsoft.com/office/drawing/2014/main" id="{D2CF3066-5D10-477D-8312-DF210527D7B2}"/>
            </a:ext>
          </a:extLst>
        </xdr:cNvPr>
        <xdr:cNvCxnSpPr>
          <a:stCxn id="6" idx="1"/>
        </xdr:cNvCxnSpPr>
      </xdr:nvCxnSpPr>
      <xdr:spPr>
        <a:xfrm flipH="1">
          <a:off x="10106025" y="1362075"/>
          <a:ext cx="609600" cy="9144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9</xdr:col>
      <xdr:colOff>133350</xdr:colOff>
      <xdr:row>20</xdr:row>
      <xdr:rowOff>128586</xdr:rowOff>
    </xdr:from>
    <xdr:to>
      <xdr:col>11</xdr:col>
      <xdr:colOff>190500</xdr:colOff>
      <xdr:row>25</xdr:row>
      <xdr:rowOff>100012</xdr:rowOff>
    </xdr:to>
    <xdr:cxnSp macro="">
      <xdr:nvCxnSpPr>
        <xdr:cNvPr id="8" name="Straight Arrow Connector 7" descr="Arrow">
          <a:extLst>
            <a:ext uri="{FF2B5EF4-FFF2-40B4-BE49-F238E27FC236}">
              <a16:creationId xmlns:a16="http://schemas.microsoft.com/office/drawing/2014/main" id="{ACD11C4F-9D22-4B87-B314-744F62061D29}"/>
            </a:ext>
          </a:extLst>
        </xdr:cNvPr>
        <xdr:cNvCxnSpPr>
          <a:stCxn id="4" idx="1"/>
          <a:endCxn id="3" idx="3"/>
        </xdr:cNvCxnSpPr>
      </xdr:nvCxnSpPr>
      <xdr:spPr>
        <a:xfrm flipH="1">
          <a:off x="10515600" y="4443411"/>
          <a:ext cx="1276350" cy="923926"/>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xdr:col>
      <xdr:colOff>857250</xdr:colOff>
      <xdr:row>3</xdr:row>
      <xdr:rowOff>180975</xdr:rowOff>
    </xdr:from>
    <xdr:to>
      <xdr:col>3</xdr:col>
      <xdr:colOff>704850</xdr:colOff>
      <xdr:row>9</xdr:row>
      <xdr:rowOff>115032</xdr:rowOff>
    </xdr:to>
    <xdr:graphicFrame macro="">
      <xdr:nvGraphicFramePr>
        <xdr:cNvPr id="12" name="Chart 11" descr="Male Percentage">
          <a:extLst>
            <a:ext uri="{FF2B5EF4-FFF2-40B4-BE49-F238E27FC236}">
              <a16:creationId xmlns:a16="http://schemas.microsoft.com/office/drawing/2014/main" id="{FBCEC851-CD5E-4849-9848-335C800BF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152400</xdr:rowOff>
    </xdr:from>
    <xdr:to>
      <xdr:col>1</xdr:col>
      <xdr:colOff>628650</xdr:colOff>
      <xdr:row>9</xdr:row>
      <xdr:rowOff>91098</xdr:rowOff>
    </xdr:to>
    <xdr:graphicFrame macro="">
      <xdr:nvGraphicFramePr>
        <xdr:cNvPr id="13" name="Chart 12" descr="Female Percentage">
          <a:extLst>
            <a:ext uri="{FF2B5EF4-FFF2-40B4-BE49-F238E27FC236}">
              <a16:creationId xmlns:a16="http://schemas.microsoft.com/office/drawing/2014/main" id="{CDD217D9-D4DD-4389-928D-3AC1AC53F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43</xdr:row>
      <xdr:rowOff>119061</xdr:rowOff>
    </xdr:from>
    <xdr:to>
      <xdr:col>9</xdr:col>
      <xdr:colOff>76200</xdr:colOff>
      <xdr:row>66</xdr:row>
      <xdr:rowOff>104774</xdr:rowOff>
    </xdr:to>
    <xdr:graphicFrame macro="">
      <xdr:nvGraphicFramePr>
        <xdr:cNvPr id="9" name="Chart 8" descr="Total Enrollment by College">
          <a:extLst>
            <a:ext uri="{FF2B5EF4-FFF2-40B4-BE49-F238E27FC236}">
              <a16:creationId xmlns:a16="http://schemas.microsoft.com/office/drawing/2014/main" id="{21CB764E-59C2-4ED5-93C6-F192A56779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14289</xdr:colOff>
      <xdr:row>25</xdr:row>
      <xdr:rowOff>118818</xdr:rowOff>
    </xdr:from>
    <xdr:to>
      <xdr:col>23</xdr:col>
      <xdr:colOff>352427</xdr:colOff>
      <xdr:row>31</xdr:row>
      <xdr:rowOff>28208</xdr:rowOff>
    </xdr:to>
    <xdr:graphicFrame macro="">
      <xdr:nvGraphicFramePr>
        <xdr:cNvPr id="9" name="Chart 8" descr="Female Percentage">
          <a:extLst>
            <a:ext uri="{FF2B5EF4-FFF2-40B4-BE49-F238E27FC236}">
              <a16:creationId xmlns:a16="http://schemas.microsoft.com/office/drawing/2014/main" id="{FBCE67F4-003C-4D26-835B-A29FAE7AA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1697404</xdr:colOff>
      <xdr:row>20</xdr:row>
      <xdr:rowOff>152401</xdr:rowOff>
    </xdr:from>
    <xdr:to>
      <xdr:col>23</xdr:col>
      <xdr:colOff>340213</xdr:colOff>
      <xdr:row>26</xdr:row>
      <xdr:rowOff>57150</xdr:rowOff>
    </xdr:to>
    <xdr:graphicFrame macro="">
      <xdr:nvGraphicFramePr>
        <xdr:cNvPr id="10" name="Chart 9" descr="Male Percentage">
          <a:extLst>
            <a:ext uri="{FF2B5EF4-FFF2-40B4-BE49-F238E27FC236}">
              <a16:creationId xmlns:a16="http://schemas.microsoft.com/office/drawing/2014/main" id="{C36F3791-2524-407C-A4F0-A81044423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0</xdr:colOff>
      <xdr:row>7</xdr:row>
      <xdr:rowOff>0</xdr:rowOff>
    </xdr:from>
    <xdr:to>
      <xdr:col>14</xdr:col>
      <xdr:colOff>0</xdr:colOff>
      <xdr:row>17</xdr:row>
      <xdr:rowOff>9525</xdr:rowOff>
    </xdr:to>
    <mc:AlternateContent xmlns:mc="http://schemas.openxmlformats.org/markup-compatibility/2006" xmlns:a14="http://schemas.microsoft.com/office/drawing/2010/main">
      <mc:Choice Requires="a14">
        <xdr:graphicFrame macro="">
          <xdr:nvGraphicFramePr>
            <xdr:cNvPr id="2" name="College 5" descr="College">
              <a:extLst>
                <a:ext uri="{FF2B5EF4-FFF2-40B4-BE49-F238E27FC236}">
                  <a16:creationId xmlns:a16="http://schemas.microsoft.com/office/drawing/2014/main" id="{32DBE3FB-FBE6-4367-B97B-710A233395CA}"/>
                </a:ext>
              </a:extLst>
            </xdr:cNvPr>
            <xdr:cNvGraphicFramePr/>
          </xdr:nvGraphicFramePr>
          <xdr:xfrm>
            <a:off x="0" y="0"/>
            <a:ext cx="0" cy="0"/>
          </xdr:xfrm>
          <a:graphic>
            <a:graphicData uri="http://schemas.microsoft.com/office/drawing/2010/slicer">
              <sle:slicer xmlns:sle="http://schemas.microsoft.com/office/drawing/2010/slicer" name="College 5"/>
            </a:graphicData>
          </a:graphic>
        </xdr:graphicFrame>
      </mc:Choice>
      <mc:Fallback xmlns="">
        <xdr:sp macro="" textlink="">
          <xdr:nvSpPr>
            <xdr:cNvPr id="0" name=""/>
            <xdr:cNvSpPr>
              <a:spLocks noTextEdit="1"/>
            </xdr:cNvSpPr>
          </xdr:nvSpPr>
          <xdr:spPr>
            <a:xfrm>
              <a:off x="9867900" y="1647825"/>
              <a:ext cx="1828800" cy="2295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228599</xdr:colOff>
      <xdr:row>7</xdr:row>
      <xdr:rowOff>219071</xdr:rowOff>
    </xdr:from>
    <xdr:to>
      <xdr:col>18</xdr:col>
      <xdr:colOff>219075</xdr:colOff>
      <xdr:row>18</xdr:row>
      <xdr:rowOff>38100</xdr:rowOff>
    </xdr:to>
    <xdr:sp macro="" textlink="">
      <xdr:nvSpPr>
        <xdr:cNvPr id="3" name="Rectangle 2">
          <a:extLst>
            <a:ext uri="{FF2B5EF4-FFF2-40B4-BE49-F238E27FC236}">
              <a16:creationId xmlns:a16="http://schemas.microsoft.com/office/drawing/2014/main" id="{B2F67FA9-791C-40D0-BD48-FB121D6B2288}"/>
            </a:ext>
          </a:extLst>
        </xdr:cNvPr>
        <xdr:cNvSpPr/>
      </xdr:nvSpPr>
      <xdr:spPr>
        <a:xfrm>
          <a:off x="12534899" y="1866896"/>
          <a:ext cx="1819276" cy="2295529"/>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14</xdr:col>
      <xdr:colOff>0</xdr:colOff>
      <xdr:row>11</xdr:row>
      <xdr:rowOff>4762</xdr:rowOff>
    </xdr:from>
    <xdr:to>
      <xdr:col>15</xdr:col>
      <xdr:colOff>228599</xdr:colOff>
      <xdr:row>12</xdr:row>
      <xdr:rowOff>33336</xdr:rowOff>
    </xdr:to>
    <xdr:cxnSp macro="">
      <xdr:nvCxnSpPr>
        <xdr:cNvPr id="4" name="Straight Arrow Connector 3" descr="Arrow">
          <a:extLst>
            <a:ext uri="{FF2B5EF4-FFF2-40B4-BE49-F238E27FC236}">
              <a16:creationId xmlns:a16="http://schemas.microsoft.com/office/drawing/2014/main" id="{90CF65CB-BC9C-4267-94A0-2CA971E89069}"/>
            </a:ext>
          </a:extLst>
        </xdr:cNvPr>
        <xdr:cNvCxnSpPr>
          <a:stCxn id="3" idx="1"/>
          <a:endCxn id="2" idx="3"/>
        </xdr:cNvCxnSpPr>
      </xdr:nvCxnSpPr>
      <xdr:spPr>
        <a:xfrm flipH="1" flipV="1">
          <a:off x="11696700" y="2795587"/>
          <a:ext cx="838199" cy="21907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15</xdr:col>
      <xdr:colOff>95249</xdr:colOff>
      <xdr:row>1</xdr:row>
      <xdr:rowOff>171450</xdr:rowOff>
    </xdr:from>
    <xdr:to>
      <xdr:col>20</xdr:col>
      <xdr:colOff>314324</xdr:colOff>
      <xdr:row>7</xdr:row>
      <xdr:rowOff>19050</xdr:rowOff>
    </xdr:to>
    <xdr:sp macro="" textlink="">
      <xdr:nvSpPr>
        <xdr:cNvPr id="5" name="Rectangle 4">
          <a:extLst>
            <a:ext uri="{FF2B5EF4-FFF2-40B4-BE49-F238E27FC236}">
              <a16:creationId xmlns:a16="http://schemas.microsoft.com/office/drawing/2014/main" id="{1BD101A2-F051-4EE5-A205-03E2968D12F1}"/>
            </a:ext>
          </a:extLst>
        </xdr:cNvPr>
        <xdr:cNvSpPr/>
      </xdr:nvSpPr>
      <xdr:spPr>
        <a:xfrm>
          <a:off x="12401549" y="466725"/>
          <a:ext cx="3267075" cy="12001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13</xdr:col>
      <xdr:colOff>238125</xdr:colOff>
      <xdr:row>3</xdr:row>
      <xdr:rowOff>180975</xdr:rowOff>
    </xdr:from>
    <xdr:to>
      <xdr:col>15</xdr:col>
      <xdr:colOff>95249</xdr:colOff>
      <xdr:row>7</xdr:row>
      <xdr:rowOff>76200</xdr:rowOff>
    </xdr:to>
    <xdr:cxnSp macro="">
      <xdr:nvCxnSpPr>
        <xdr:cNvPr id="6" name="Straight Arrow Connector 5" descr="Arrow">
          <a:extLst>
            <a:ext uri="{FF2B5EF4-FFF2-40B4-BE49-F238E27FC236}">
              <a16:creationId xmlns:a16="http://schemas.microsoft.com/office/drawing/2014/main" id="{A8FCB0F7-1EB8-47E7-AC92-383CBCE0F041}"/>
            </a:ext>
          </a:extLst>
        </xdr:cNvPr>
        <xdr:cNvCxnSpPr>
          <a:stCxn id="5" idx="1"/>
        </xdr:cNvCxnSpPr>
      </xdr:nvCxnSpPr>
      <xdr:spPr>
        <a:xfrm flipH="1">
          <a:off x="11325225" y="1066800"/>
          <a:ext cx="1076324" cy="65722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609599</xdr:colOff>
      <xdr:row>6</xdr:row>
      <xdr:rowOff>9526</xdr:rowOff>
    </xdr:from>
    <xdr:to>
      <xdr:col>16</xdr:col>
      <xdr:colOff>95250</xdr:colOff>
      <xdr:row>16</xdr:row>
      <xdr:rowOff>180976</xdr:rowOff>
    </xdr:to>
    <mc:AlternateContent xmlns:mc="http://schemas.openxmlformats.org/markup-compatibility/2006" xmlns:a14="http://schemas.microsoft.com/office/drawing/2010/main">
      <mc:Choice Requires="a14">
        <xdr:graphicFrame macro="">
          <xdr:nvGraphicFramePr>
            <xdr:cNvPr id="2" name="Ethnicity" descr="Race/Ethnicity">
              <a:extLst>
                <a:ext uri="{FF2B5EF4-FFF2-40B4-BE49-F238E27FC236}">
                  <a16:creationId xmlns:a16="http://schemas.microsoft.com/office/drawing/2014/main" id="{FA68661F-6FE7-4256-8FE9-62EFDB7A8E0C}"/>
                </a:ext>
              </a:extLst>
            </xdr:cNvPr>
            <xdr:cNvGraphicFramePr/>
          </xdr:nvGraphicFramePr>
          <xdr:xfrm>
            <a:off x="0" y="0"/>
            <a:ext cx="0" cy="0"/>
          </xdr:xfrm>
          <a:graphic>
            <a:graphicData uri="http://schemas.microsoft.com/office/drawing/2010/slicer">
              <sle:slicer xmlns:sle="http://schemas.microsoft.com/office/drawing/2010/slicer" name="Ethnicity"/>
            </a:graphicData>
          </a:graphic>
        </xdr:graphicFrame>
      </mc:Choice>
      <mc:Fallback xmlns="">
        <xdr:sp macro="" textlink="">
          <xdr:nvSpPr>
            <xdr:cNvPr id="0" name=""/>
            <xdr:cNvSpPr>
              <a:spLocks noTextEdit="1"/>
            </xdr:cNvSpPr>
          </xdr:nvSpPr>
          <xdr:spPr>
            <a:xfrm>
              <a:off x="10906124" y="1466851"/>
              <a:ext cx="2533651" cy="2266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16</xdr:col>
      <xdr:colOff>561975</xdr:colOff>
      <xdr:row>6</xdr:row>
      <xdr:rowOff>190496</xdr:rowOff>
    </xdr:from>
    <xdr:to>
      <xdr:col>19</xdr:col>
      <xdr:colOff>552451</xdr:colOff>
      <xdr:row>17</xdr:row>
      <xdr:rowOff>57150</xdr:rowOff>
    </xdr:to>
    <xdr:sp macro="" textlink="">
      <xdr:nvSpPr>
        <xdr:cNvPr id="3" name="Rectangle 2">
          <a:extLst>
            <a:ext uri="{FF2B5EF4-FFF2-40B4-BE49-F238E27FC236}">
              <a16:creationId xmlns:a16="http://schemas.microsoft.com/office/drawing/2014/main" id="{28C891AD-CC6F-4695-B519-4B3BC4CC8412}"/>
            </a:ext>
          </a:extLst>
        </xdr:cNvPr>
        <xdr:cNvSpPr/>
      </xdr:nvSpPr>
      <xdr:spPr>
        <a:xfrm>
          <a:off x="13906500" y="1647821"/>
          <a:ext cx="1819276" cy="2152654"/>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a:t>
          </a:r>
          <a:r>
            <a:rPr lang="en-US" sz="1100" baseline="0">
              <a:solidFill>
                <a:schemeClr val="dk1"/>
              </a:solidFill>
              <a:latin typeface="+mn-lt"/>
              <a:ea typeface="+mn-ea"/>
              <a:cs typeface="+mn-cs"/>
            </a:rPr>
            <a:t> Pacific Islander </a:t>
          </a:r>
          <a:r>
            <a:rPr lang="en-US" sz="1100">
              <a:solidFill>
                <a:schemeClr val="dk1"/>
              </a:solidFill>
              <a:latin typeface="+mn-lt"/>
              <a:ea typeface="+mn-ea"/>
              <a:cs typeface="+mn-cs"/>
            </a:rPr>
            <a:t>from the "Ethnicity"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Pacific Islander</a:t>
          </a:r>
          <a:r>
            <a:rPr lang="en-US" sz="1100" baseline="0">
              <a:solidFill>
                <a:schemeClr val="dk1"/>
              </a:solidFill>
              <a:latin typeface="+mn-lt"/>
              <a:ea typeface="+mn-ea"/>
              <a:cs typeface="+mn-cs"/>
            </a:rPr>
            <a:t> students</a:t>
          </a:r>
          <a:endParaRPr lang="en-US" sz="1100">
            <a:solidFill>
              <a:schemeClr val="dk1"/>
            </a:solidFill>
            <a:latin typeface="+mn-lt"/>
            <a:ea typeface="+mn-ea"/>
            <a:cs typeface="+mn-cs"/>
          </a:endParaRPr>
        </a:p>
      </xdr:txBody>
    </xdr:sp>
    <xdr:clientData fPrintsWithSheet="0"/>
  </xdr:twoCellAnchor>
  <xdr:twoCellAnchor>
    <xdr:from>
      <xdr:col>16</xdr:col>
      <xdr:colOff>95250</xdr:colOff>
      <xdr:row>11</xdr:row>
      <xdr:rowOff>1</xdr:rowOff>
    </xdr:from>
    <xdr:to>
      <xdr:col>16</xdr:col>
      <xdr:colOff>561975</xdr:colOff>
      <xdr:row>11</xdr:row>
      <xdr:rowOff>123823</xdr:rowOff>
    </xdr:to>
    <xdr:cxnSp macro="">
      <xdr:nvCxnSpPr>
        <xdr:cNvPr id="4" name="Straight Arrow Connector 3" descr="Arrow">
          <a:extLst>
            <a:ext uri="{FF2B5EF4-FFF2-40B4-BE49-F238E27FC236}">
              <a16:creationId xmlns:a16="http://schemas.microsoft.com/office/drawing/2014/main" id="{EA558A6D-B93F-4273-A17F-A6F39371DDA6}"/>
            </a:ext>
          </a:extLst>
        </xdr:cNvPr>
        <xdr:cNvCxnSpPr>
          <a:stCxn id="3" idx="1"/>
          <a:endCxn id="2" idx="3"/>
        </xdr:cNvCxnSpPr>
      </xdr:nvCxnSpPr>
      <xdr:spPr>
        <a:xfrm flipH="1" flipV="1">
          <a:off x="13439775" y="2600326"/>
          <a:ext cx="466725" cy="12382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542925</xdr:colOff>
      <xdr:row>0</xdr:row>
      <xdr:rowOff>0</xdr:rowOff>
    </xdr:from>
    <xdr:to>
      <xdr:col>22</xdr:col>
      <xdr:colOff>152400</xdr:colOff>
      <xdr:row>5</xdr:row>
      <xdr:rowOff>28575</xdr:rowOff>
    </xdr:to>
    <xdr:sp macro="" textlink="">
      <xdr:nvSpPr>
        <xdr:cNvPr id="5" name="Rectangle 4">
          <a:extLst>
            <a:ext uri="{FF2B5EF4-FFF2-40B4-BE49-F238E27FC236}">
              <a16:creationId xmlns:a16="http://schemas.microsoft.com/office/drawing/2014/main" id="{99A506F5-10AE-4D42-B85A-4BB6235592D8}"/>
            </a:ext>
          </a:extLst>
        </xdr:cNvPr>
        <xdr:cNvSpPr/>
      </xdr:nvSpPr>
      <xdr:spPr>
        <a:xfrm>
          <a:off x="13887450" y="0"/>
          <a:ext cx="3267075" cy="12954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333375</xdr:colOff>
      <xdr:row>2</xdr:row>
      <xdr:rowOff>4763</xdr:rowOff>
    </xdr:from>
    <xdr:to>
      <xdr:col>16</xdr:col>
      <xdr:colOff>542925</xdr:colOff>
      <xdr:row>6</xdr:row>
      <xdr:rowOff>57150</xdr:rowOff>
    </xdr:to>
    <xdr:cxnSp macro="">
      <xdr:nvCxnSpPr>
        <xdr:cNvPr id="6" name="Straight Arrow Connector 5" descr="Arrow">
          <a:extLst>
            <a:ext uri="{FF2B5EF4-FFF2-40B4-BE49-F238E27FC236}">
              <a16:creationId xmlns:a16="http://schemas.microsoft.com/office/drawing/2014/main" id="{D848A435-0C4E-43A8-A8A1-17ADC56606FE}"/>
            </a:ext>
          </a:extLst>
        </xdr:cNvPr>
        <xdr:cNvCxnSpPr>
          <a:stCxn id="5" idx="1"/>
        </xdr:cNvCxnSpPr>
      </xdr:nvCxnSpPr>
      <xdr:spPr>
        <a:xfrm flipH="1">
          <a:off x="13068300" y="595313"/>
          <a:ext cx="819150" cy="9191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19</xdr:row>
      <xdr:rowOff>0</xdr:rowOff>
    </xdr:from>
    <xdr:to>
      <xdr:col>10</xdr:col>
      <xdr:colOff>828674</xdr:colOff>
      <xdr:row>43</xdr:row>
      <xdr:rowOff>19050</xdr:rowOff>
    </xdr:to>
    <xdr:graphicFrame macro="">
      <xdr:nvGraphicFramePr>
        <xdr:cNvPr id="17" name="Chart 16" descr="Enrollment by Class &amp; Race/Ethnicity">
          <a:extLst>
            <a:ext uri="{FF2B5EF4-FFF2-40B4-BE49-F238E27FC236}">
              <a16:creationId xmlns:a16="http://schemas.microsoft.com/office/drawing/2014/main" id="{C3CD47AD-140A-476D-981F-758A9CB01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9525</xdr:colOff>
      <xdr:row>6</xdr:row>
      <xdr:rowOff>1</xdr:rowOff>
    </xdr:from>
    <xdr:to>
      <xdr:col>6</xdr:col>
      <xdr:colOff>152400</xdr:colOff>
      <xdr:row>16</xdr:row>
      <xdr:rowOff>180975</xdr:rowOff>
    </xdr:to>
    <mc:AlternateContent xmlns:mc="http://schemas.openxmlformats.org/markup-compatibility/2006" xmlns:a14="http://schemas.microsoft.com/office/drawing/2010/main">
      <mc:Choice Requires="a14">
        <xdr:graphicFrame macro="">
          <xdr:nvGraphicFramePr>
            <xdr:cNvPr id="2" name="College 6" descr="College">
              <a:extLst>
                <a:ext uri="{FF2B5EF4-FFF2-40B4-BE49-F238E27FC236}">
                  <a16:creationId xmlns:a16="http://schemas.microsoft.com/office/drawing/2014/main" id="{6DFE695E-EFEA-44F3-A3BA-C5EA6F409D8F}"/>
                </a:ext>
              </a:extLst>
            </xdr:cNvPr>
            <xdr:cNvGraphicFramePr/>
          </xdr:nvGraphicFramePr>
          <xdr:xfrm>
            <a:off x="0" y="0"/>
            <a:ext cx="0" cy="0"/>
          </xdr:xfrm>
          <a:graphic>
            <a:graphicData uri="http://schemas.microsoft.com/office/drawing/2010/slicer">
              <sle:slicer xmlns:sle="http://schemas.microsoft.com/office/drawing/2010/slicer" name="College 6"/>
            </a:graphicData>
          </a:graphic>
        </xdr:graphicFrame>
      </mc:Choice>
      <mc:Fallback xmlns="">
        <xdr:sp macro="" textlink="">
          <xdr:nvSpPr>
            <xdr:cNvPr id="0" name=""/>
            <xdr:cNvSpPr>
              <a:spLocks noTextEdit="1"/>
            </xdr:cNvSpPr>
          </xdr:nvSpPr>
          <xdr:spPr>
            <a:xfrm>
              <a:off x="5686425" y="1457326"/>
              <a:ext cx="1971675" cy="20859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6</xdr:col>
      <xdr:colOff>152400</xdr:colOff>
      <xdr:row>11</xdr:row>
      <xdr:rowOff>90486</xdr:rowOff>
    </xdr:from>
    <xdr:to>
      <xdr:col>7</xdr:col>
      <xdr:colOff>476249</xdr:colOff>
      <xdr:row>11</xdr:row>
      <xdr:rowOff>90488</xdr:rowOff>
    </xdr:to>
    <xdr:cxnSp macro="">
      <xdr:nvCxnSpPr>
        <xdr:cNvPr id="3" name="Straight Arrow Connector 2" descr="Arrow">
          <a:extLst>
            <a:ext uri="{FF2B5EF4-FFF2-40B4-BE49-F238E27FC236}">
              <a16:creationId xmlns:a16="http://schemas.microsoft.com/office/drawing/2014/main" id="{2338D2B2-E47E-4FA2-AECC-9ED820EA88B1}"/>
            </a:ext>
          </a:extLst>
        </xdr:cNvPr>
        <xdr:cNvCxnSpPr>
          <a:stCxn id="6" idx="1"/>
          <a:endCxn id="2" idx="3"/>
        </xdr:cNvCxnSpPr>
      </xdr:nvCxnSpPr>
      <xdr:spPr>
        <a:xfrm flipH="1">
          <a:off x="7658100" y="2500311"/>
          <a:ext cx="933449" cy="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7</xdr:col>
      <xdr:colOff>9524</xdr:colOff>
      <xdr:row>0</xdr:row>
      <xdr:rowOff>9525</xdr:rowOff>
    </xdr:from>
    <xdr:to>
      <xdr:col>12</xdr:col>
      <xdr:colOff>228599</xdr:colOff>
      <xdr:row>4</xdr:row>
      <xdr:rowOff>190499</xdr:rowOff>
    </xdr:to>
    <xdr:sp macro="" textlink="">
      <xdr:nvSpPr>
        <xdr:cNvPr id="4" name="Rectangle 3">
          <a:extLst>
            <a:ext uri="{FF2B5EF4-FFF2-40B4-BE49-F238E27FC236}">
              <a16:creationId xmlns:a16="http://schemas.microsoft.com/office/drawing/2014/main" id="{6E683C35-EE9E-40B5-98D8-C8CCD2BBF5B6}"/>
            </a:ext>
          </a:extLst>
        </xdr:cNvPr>
        <xdr:cNvSpPr/>
      </xdr:nvSpPr>
      <xdr:spPr>
        <a:xfrm>
          <a:off x="8124824" y="9525"/>
          <a:ext cx="3267075" cy="1257299"/>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5</xdr:col>
      <xdr:colOff>381000</xdr:colOff>
      <xdr:row>2</xdr:row>
      <xdr:rowOff>47625</xdr:rowOff>
    </xdr:from>
    <xdr:to>
      <xdr:col>7</xdr:col>
      <xdr:colOff>9524</xdr:colOff>
      <xdr:row>6</xdr:row>
      <xdr:rowOff>38100</xdr:rowOff>
    </xdr:to>
    <xdr:cxnSp macro="">
      <xdr:nvCxnSpPr>
        <xdr:cNvPr id="5" name="Straight Arrow Connector 4" descr="Arrow">
          <a:extLst>
            <a:ext uri="{FF2B5EF4-FFF2-40B4-BE49-F238E27FC236}">
              <a16:creationId xmlns:a16="http://schemas.microsoft.com/office/drawing/2014/main" id="{B0D6906F-CF76-405A-A195-ABB8341F692B}"/>
            </a:ext>
          </a:extLst>
        </xdr:cNvPr>
        <xdr:cNvCxnSpPr>
          <a:stCxn id="4" idx="1"/>
        </xdr:cNvCxnSpPr>
      </xdr:nvCxnSpPr>
      <xdr:spPr>
        <a:xfrm flipH="1">
          <a:off x="7277100" y="638175"/>
          <a:ext cx="847724" cy="8572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7</xdr:col>
      <xdr:colOff>476249</xdr:colOff>
      <xdr:row>5</xdr:row>
      <xdr:rowOff>142873</xdr:rowOff>
    </xdr:from>
    <xdr:to>
      <xdr:col>10</xdr:col>
      <xdr:colOff>466725</xdr:colOff>
      <xdr:row>17</xdr:row>
      <xdr:rowOff>38098</xdr:rowOff>
    </xdr:to>
    <xdr:sp macro="" textlink="">
      <xdr:nvSpPr>
        <xdr:cNvPr id="6" name="Rectangle 5">
          <a:extLst>
            <a:ext uri="{FF2B5EF4-FFF2-40B4-BE49-F238E27FC236}">
              <a16:creationId xmlns:a16="http://schemas.microsoft.com/office/drawing/2014/main" id="{AF57B14D-AA93-4623-A962-053FAD91F446}"/>
            </a:ext>
          </a:extLst>
        </xdr:cNvPr>
        <xdr:cNvSpPr/>
      </xdr:nvSpPr>
      <xdr:spPr>
        <a:xfrm>
          <a:off x="8591549" y="1409698"/>
          <a:ext cx="1819276" cy="21812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8</xdr:col>
      <xdr:colOff>9525</xdr:colOff>
      <xdr:row>6</xdr:row>
      <xdr:rowOff>9526</xdr:rowOff>
    </xdr:from>
    <xdr:to>
      <xdr:col>11</xdr:col>
      <xdr:colOff>152400</xdr:colOff>
      <xdr:row>16</xdr:row>
      <xdr:rowOff>180976</xdr:rowOff>
    </xdr:to>
    <mc:AlternateContent xmlns:mc="http://schemas.openxmlformats.org/markup-compatibility/2006" xmlns:a14="http://schemas.microsoft.com/office/drawing/2010/main">
      <mc:Choice Requires="a14">
        <xdr:graphicFrame macro="">
          <xdr:nvGraphicFramePr>
            <xdr:cNvPr id="2" name="College 7" descr="College">
              <a:extLst>
                <a:ext uri="{FF2B5EF4-FFF2-40B4-BE49-F238E27FC236}">
                  <a16:creationId xmlns:a16="http://schemas.microsoft.com/office/drawing/2014/main" id="{EF32F519-C785-44BF-BA0E-6775183CA897}"/>
                </a:ext>
              </a:extLst>
            </xdr:cNvPr>
            <xdr:cNvGraphicFramePr/>
          </xdr:nvGraphicFramePr>
          <xdr:xfrm>
            <a:off x="0" y="0"/>
            <a:ext cx="0" cy="0"/>
          </xdr:xfrm>
          <a:graphic>
            <a:graphicData uri="http://schemas.microsoft.com/office/drawing/2010/slicer">
              <sle:slicer xmlns:sle="http://schemas.microsoft.com/office/drawing/2010/slicer" name="College 7"/>
            </a:graphicData>
          </a:graphic>
        </xdr:graphicFrame>
      </mc:Choice>
      <mc:Fallback xmlns="">
        <xdr:sp macro="" textlink="">
          <xdr:nvSpPr>
            <xdr:cNvPr id="0" name=""/>
            <xdr:cNvSpPr>
              <a:spLocks noTextEdit="1"/>
            </xdr:cNvSpPr>
          </xdr:nvSpPr>
          <xdr:spPr>
            <a:xfrm>
              <a:off x="6743700" y="1466851"/>
              <a:ext cx="1971675" cy="2076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152400</xdr:colOff>
      <xdr:row>11</xdr:row>
      <xdr:rowOff>95251</xdr:rowOff>
    </xdr:from>
    <xdr:to>
      <xdr:col>12</xdr:col>
      <xdr:colOff>561975</xdr:colOff>
      <xdr:row>11</xdr:row>
      <xdr:rowOff>100011</xdr:rowOff>
    </xdr:to>
    <xdr:cxnSp macro="">
      <xdr:nvCxnSpPr>
        <xdr:cNvPr id="3" name="Straight Arrow Connector 2" descr="Arrow">
          <a:extLst>
            <a:ext uri="{FF2B5EF4-FFF2-40B4-BE49-F238E27FC236}">
              <a16:creationId xmlns:a16="http://schemas.microsoft.com/office/drawing/2014/main" id="{3550E77D-FA90-48E1-A5E3-65AC6EFA15C1}"/>
            </a:ext>
          </a:extLst>
        </xdr:cNvPr>
        <xdr:cNvCxnSpPr>
          <a:stCxn id="6" idx="1"/>
          <a:endCxn id="2" idx="3"/>
        </xdr:cNvCxnSpPr>
      </xdr:nvCxnSpPr>
      <xdr:spPr>
        <a:xfrm flipH="1" flipV="1">
          <a:off x="8715375" y="2505076"/>
          <a:ext cx="1019175" cy="476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0</xdr:colOff>
      <xdr:row>0</xdr:row>
      <xdr:rowOff>9525</xdr:rowOff>
    </xdr:from>
    <xdr:to>
      <xdr:col>17</xdr:col>
      <xdr:colOff>219075</xdr:colOff>
      <xdr:row>4</xdr:row>
      <xdr:rowOff>152399</xdr:rowOff>
    </xdr:to>
    <xdr:sp macro="" textlink="">
      <xdr:nvSpPr>
        <xdr:cNvPr id="4" name="Rectangle 3">
          <a:extLst>
            <a:ext uri="{FF2B5EF4-FFF2-40B4-BE49-F238E27FC236}">
              <a16:creationId xmlns:a16="http://schemas.microsoft.com/office/drawing/2014/main" id="{60C16A0A-29A4-4B40-A6F9-962C348FF1CE}"/>
            </a:ext>
          </a:extLst>
        </xdr:cNvPr>
        <xdr:cNvSpPr/>
      </xdr:nvSpPr>
      <xdr:spPr>
        <a:xfrm>
          <a:off x="9172575" y="9525"/>
          <a:ext cx="3267075" cy="1219199"/>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10</xdr:col>
      <xdr:colOff>352425</xdr:colOff>
      <xdr:row>2</xdr:row>
      <xdr:rowOff>28575</xdr:rowOff>
    </xdr:from>
    <xdr:to>
      <xdr:col>12</xdr:col>
      <xdr:colOff>0</xdr:colOff>
      <xdr:row>6</xdr:row>
      <xdr:rowOff>66675</xdr:rowOff>
    </xdr:to>
    <xdr:cxnSp macro="">
      <xdr:nvCxnSpPr>
        <xdr:cNvPr id="5" name="Straight Arrow Connector 4" descr="Arrow">
          <a:extLst>
            <a:ext uri="{FF2B5EF4-FFF2-40B4-BE49-F238E27FC236}">
              <a16:creationId xmlns:a16="http://schemas.microsoft.com/office/drawing/2014/main" id="{76C97B84-7AA4-430C-8026-B4CFF214063D}"/>
            </a:ext>
          </a:extLst>
        </xdr:cNvPr>
        <xdr:cNvCxnSpPr>
          <a:stCxn id="4" idx="1"/>
        </xdr:cNvCxnSpPr>
      </xdr:nvCxnSpPr>
      <xdr:spPr>
        <a:xfrm flipH="1">
          <a:off x="8305800" y="619125"/>
          <a:ext cx="866775" cy="90487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561975</xdr:colOff>
      <xdr:row>5</xdr:row>
      <xdr:rowOff>161923</xdr:rowOff>
    </xdr:from>
    <xdr:to>
      <xdr:col>15</xdr:col>
      <xdr:colOff>552451</xdr:colOff>
      <xdr:row>17</xdr:row>
      <xdr:rowOff>38099</xdr:rowOff>
    </xdr:to>
    <xdr:sp macro="" textlink="">
      <xdr:nvSpPr>
        <xdr:cNvPr id="6" name="Rectangle 5">
          <a:extLst>
            <a:ext uri="{FF2B5EF4-FFF2-40B4-BE49-F238E27FC236}">
              <a16:creationId xmlns:a16="http://schemas.microsoft.com/office/drawing/2014/main" id="{11047E90-F9F8-45B9-8718-63A0E99EB558}"/>
            </a:ext>
          </a:extLst>
        </xdr:cNvPr>
        <xdr:cNvSpPr/>
      </xdr:nvSpPr>
      <xdr:spPr>
        <a:xfrm>
          <a:off x="9734550" y="1428748"/>
          <a:ext cx="1819276" cy="2162176"/>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9525</xdr:colOff>
      <xdr:row>6</xdr:row>
      <xdr:rowOff>1</xdr:rowOff>
    </xdr:from>
    <xdr:to>
      <xdr:col>15</xdr:col>
      <xdr:colOff>9525</xdr:colOff>
      <xdr:row>11</xdr:row>
      <xdr:rowOff>1</xdr:rowOff>
    </xdr:to>
    <mc:AlternateContent xmlns:mc="http://schemas.openxmlformats.org/markup-compatibility/2006" xmlns:a14="http://schemas.microsoft.com/office/drawing/2010/main">
      <mc:Choice Requires="a14">
        <xdr:graphicFrame macro="">
          <xdr:nvGraphicFramePr>
            <xdr:cNvPr id="2" name="Class Level" descr="Class Level">
              <a:extLst>
                <a:ext uri="{FF2B5EF4-FFF2-40B4-BE49-F238E27FC236}">
                  <a16:creationId xmlns:a16="http://schemas.microsoft.com/office/drawing/2014/main" id="{1D76E63E-7AD0-45EA-9401-50471DC3EA4F}"/>
                </a:ext>
              </a:extLst>
            </xdr:cNvPr>
            <xdr:cNvGraphicFramePr/>
          </xdr:nvGraphicFramePr>
          <xdr:xfrm>
            <a:off x="0" y="0"/>
            <a:ext cx="0" cy="0"/>
          </xdr:xfrm>
          <a:graphic>
            <a:graphicData uri="http://schemas.microsoft.com/office/drawing/2010/slicer">
              <sle:slicer xmlns:sle="http://schemas.microsoft.com/office/drawing/2010/slicer" name="Class Level"/>
            </a:graphicData>
          </a:graphic>
        </xdr:graphicFrame>
      </mc:Choice>
      <mc:Fallback xmlns="">
        <xdr:sp macro="" textlink="">
          <xdr:nvSpPr>
            <xdr:cNvPr id="0" name=""/>
            <xdr:cNvSpPr>
              <a:spLocks noTextEdit="1"/>
            </xdr:cNvSpPr>
          </xdr:nvSpPr>
          <xdr:spPr>
            <a:xfrm>
              <a:off x="9639300" y="1457326"/>
              <a:ext cx="18288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12</xdr:col>
      <xdr:colOff>9525</xdr:colOff>
      <xdr:row>12</xdr:row>
      <xdr:rowOff>9525</xdr:rowOff>
    </xdr:from>
    <xdr:to>
      <xdr:col>15</xdr:col>
      <xdr:colOff>9525</xdr:colOff>
      <xdr:row>21</xdr:row>
      <xdr:rowOff>0</xdr:rowOff>
    </xdr:to>
    <mc:AlternateContent xmlns:mc="http://schemas.openxmlformats.org/markup-compatibility/2006" xmlns:a14="http://schemas.microsoft.com/office/drawing/2010/main">
      <mc:Choice Requires="a14">
        <xdr:graphicFrame macro="">
          <xdr:nvGraphicFramePr>
            <xdr:cNvPr id="3" name="Class" descr="Class">
              <a:extLst>
                <a:ext uri="{FF2B5EF4-FFF2-40B4-BE49-F238E27FC236}">
                  <a16:creationId xmlns:a16="http://schemas.microsoft.com/office/drawing/2014/main" id="{124E7A6C-8DA3-4205-A60F-A65D25C50CC3}"/>
                </a:ext>
              </a:extLst>
            </xdr:cNvPr>
            <xdr:cNvGraphicFramePr/>
          </xdr:nvGraphicFramePr>
          <xdr:xfrm>
            <a:off x="0" y="0"/>
            <a:ext cx="0" cy="0"/>
          </xdr:xfrm>
          <a:graphic>
            <a:graphicData uri="http://schemas.microsoft.com/office/drawing/2010/slicer">
              <sle:slicer xmlns:sle="http://schemas.microsoft.com/office/drawing/2010/slicer" name="Class"/>
            </a:graphicData>
          </a:graphic>
        </xdr:graphicFrame>
      </mc:Choice>
      <mc:Fallback xmlns="">
        <xdr:sp macro="" textlink="">
          <xdr:nvSpPr>
            <xdr:cNvPr id="0" name=""/>
            <xdr:cNvSpPr>
              <a:spLocks noTextEdit="1"/>
            </xdr:cNvSpPr>
          </xdr:nvSpPr>
          <xdr:spPr>
            <a:xfrm>
              <a:off x="9639300" y="2609850"/>
              <a:ext cx="1828800" cy="1704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9525</xdr:colOff>
      <xdr:row>8</xdr:row>
      <xdr:rowOff>95251</xdr:rowOff>
    </xdr:from>
    <xdr:to>
      <xdr:col>16</xdr:col>
      <xdr:colOff>590549</xdr:colOff>
      <xdr:row>12</xdr:row>
      <xdr:rowOff>138114</xdr:rowOff>
    </xdr:to>
    <xdr:cxnSp macro="">
      <xdr:nvCxnSpPr>
        <xdr:cNvPr id="4" name="Straight Arrow Connector 3" descr="Arrow">
          <a:extLst>
            <a:ext uri="{FF2B5EF4-FFF2-40B4-BE49-F238E27FC236}">
              <a16:creationId xmlns:a16="http://schemas.microsoft.com/office/drawing/2014/main" id="{7BADEB13-40D9-45B7-9887-CBDFC256D22E}"/>
            </a:ext>
          </a:extLst>
        </xdr:cNvPr>
        <xdr:cNvCxnSpPr>
          <a:stCxn id="7" idx="1"/>
          <a:endCxn id="2" idx="3"/>
        </xdr:cNvCxnSpPr>
      </xdr:nvCxnSpPr>
      <xdr:spPr>
        <a:xfrm flipH="1" flipV="1">
          <a:off x="11468100" y="1933576"/>
          <a:ext cx="1190624" cy="80486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15</xdr:col>
      <xdr:colOff>447674</xdr:colOff>
      <xdr:row>0</xdr:row>
      <xdr:rowOff>114300</xdr:rowOff>
    </xdr:from>
    <xdr:to>
      <xdr:col>21</xdr:col>
      <xdr:colOff>57149</xdr:colOff>
      <xdr:row>5</xdr:row>
      <xdr:rowOff>19050</xdr:rowOff>
    </xdr:to>
    <xdr:sp macro="" textlink="">
      <xdr:nvSpPr>
        <xdr:cNvPr id="5" name="Rectangle 4">
          <a:extLst>
            <a:ext uri="{FF2B5EF4-FFF2-40B4-BE49-F238E27FC236}">
              <a16:creationId xmlns:a16="http://schemas.microsoft.com/office/drawing/2014/main" id="{15C5BE70-8568-4749-8B95-2893958A9D2E}"/>
            </a:ext>
          </a:extLst>
        </xdr:cNvPr>
        <xdr:cNvSpPr/>
      </xdr:nvSpPr>
      <xdr:spPr>
        <a:xfrm>
          <a:off x="11906249" y="114300"/>
          <a:ext cx="3267075" cy="11715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228600</xdr:colOff>
      <xdr:row>2</xdr:row>
      <xdr:rowOff>109538</xdr:rowOff>
    </xdr:from>
    <xdr:to>
      <xdr:col>15</xdr:col>
      <xdr:colOff>447674</xdr:colOff>
      <xdr:row>6</xdr:row>
      <xdr:rowOff>66675</xdr:rowOff>
    </xdr:to>
    <xdr:cxnSp macro="">
      <xdr:nvCxnSpPr>
        <xdr:cNvPr id="6" name="Straight Arrow Connector 5" descr="Arrow">
          <a:extLst>
            <a:ext uri="{FF2B5EF4-FFF2-40B4-BE49-F238E27FC236}">
              <a16:creationId xmlns:a16="http://schemas.microsoft.com/office/drawing/2014/main" id="{7F88A701-BF07-48C0-AE7D-044BE56DA7A7}"/>
            </a:ext>
          </a:extLst>
        </xdr:cNvPr>
        <xdr:cNvCxnSpPr>
          <a:stCxn id="5" idx="1"/>
        </xdr:cNvCxnSpPr>
      </xdr:nvCxnSpPr>
      <xdr:spPr>
        <a:xfrm flipH="1">
          <a:off x="11077575" y="700088"/>
          <a:ext cx="828674" cy="82391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590549</xdr:colOff>
      <xdr:row>7</xdr:row>
      <xdr:rowOff>76200</xdr:rowOff>
    </xdr:from>
    <xdr:to>
      <xdr:col>19</xdr:col>
      <xdr:colOff>581025</xdr:colOff>
      <xdr:row>18</xdr:row>
      <xdr:rowOff>9528</xdr:rowOff>
    </xdr:to>
    <xdr:sp macro="" textlink="">
      <xdr:nvSpPr>
        <xdr:cNvPr id="7" name="Rectangle 6">
          <a:extLst>
            <a:ext uri="{FF2B5EF4-FFF2-40B4-BE49-F238E27FC236}">
              <a16:creationId xmlns:a16="http://schemas.microsoft.com/office/drawing/2014/main" id="{86D4600C-4C33-4519-B50A-6DBFBF5F64CD}"/>
            </a:ext>
          </a:extLst>
        </xdr:cNvPr>
        <xdr:cNvSpPr/>
      </xdr:nvSpPr>
      <xdr:spPr>
        <a:xfrm>
          <a:off x="12658724" y="1724025"/>
          <a:ext cx="1819276" cy="20288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Freshmen from the "Class"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Freshmen students.</a:t>
          </a:r>
        </a:p>
      </xdr:txBody>
    </xdr:sp>
    <xdr:clientData fPrintsWithSheet="0"/>
  </xdr:twoCellAnchor>
  <xdr:twoCellAnchor>
    <xdr:from>
      <xdr:col>15</xdr:col>
      <xdr:colOff>9525</xdr:colOff>
      <xdr:row>12</xdr:row>
      <xdr:rowOff>138114</xdr:rowOff>
    </xdr:from>
    <xdr:to>
      <xdr:col>16</xdr:col>
      <xdr:colOff>590549</xdr:colOff>
      <xdr:row>16</xdr:row>
      <xdr:rowOff>100012</xdr:rowOff>
    </xdr:to>
    <xdr:cxnSp macro="">
      <xdr:nvCxnSpPr>
        <xdr:cNvPr id="8" name="Straight Arrow Connector 7" descr="Arrow">
          <a:extLst>
            <a:ext uri="{FF2B5EF4-FFF2-40B4-BE49-F238E27FC236}">
              <a16:creationId xmlns:a16="http://schemas.microsoft.com/office/drawing/2014/main" id="{14AA10A9-A1AD-4399-9505-AA6F60526288}"/>
            </a:ext>
          </a:extLst>
        </xdr:cNvPr>
        <xdr:cNvCxnSpPr>
          <a:stCxn id="7" idx="1"/>
          <a:endCxn id="3" idx="3"/>
        </xdr:cNvCxnSpPr>
      </xdr:nvCxnSpPr>
      <xdr:spPr>
        <a:xfrm flipH="1">
          <a:off x="11468100" y="2738439"/>
          <a:ext cx="1190624" cy="72389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23</xdr:row>
      <xdr:rowOff>0</xdr:rowOff>
    </xdr:from>
    <xdr:to>
      <xdr:col>10</xdr:col>
      <xdr:colOff>771524</xdr:colOff>
      <xdr:row>47</xdr:row>
      <xdr:rowOff>0</xdr:rowOff>
    </xdr:to>
    <xdr:graphicFrame macro="">
      <xdr:nvGraphicFramePr>
        <xdr:cNvPr id="14" name="Chart 13" descr="Enrollment by Class">
          <a:extLst>
            <a:ext uri="{FF2B5EF4-FFF2-40B4-BE49-F238E27FC236}">
              <a16:creationId xmlns:a16="http://schemas.microsoft.com/office/drawing/2014/main" id="{01F3B07D-307B-4E52-926F-0D6FD3694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9525</xdr:colOff>
      <xdr:row>10</xdr:row>
      <xdr:rowOff>1</xdr:rowOff>
    </xdr:from>
    <xdr:to>
      <xdr:col>15</xdr:col>
      <xdr:colOff>9525</xdr:colOff>
      <xdr:row>18</xdr:row>
      <xdr:rowOff>1</xdr:rowOff>
    </xdr:to>
    <mc:AlternateContent xmlns:mc="http://schemas.openxmlformats.org/markup-compatibility/2006" xmlns:a14="http://schemas.microsoft.com/office/drawing/2010/main">
      <mc:Choice Requires="a14">
        <xdr:graphicFrame macro="">
          <xdr:nvGraphicFramePr>
            <xdr:cNvPr id="2" name="Residency" descr="Residency">
              <a:extLst>
                <a:ext uri="{FF2B5EF4-FFF2-40B4-BE49-F238E27FC236}">
                  <a16:creationId xmlns:a16="http://schemas.microsoft.com/office/drawing/2014/main" id="{18E36695-EDF6-418C-9E2B-A2E9EB8CC317}"/>
                </a:ext>
              </a:extLst>
            </xdr:cNvPr>
            <xdr:cNvGraphicFramePr/>
          </xdr:nvGraphicFramePr>
          <xdr:xfrm>
            <a:off x="0" y="0"/>
            <a:ext cx="0" cy="0"/>
          </xdr:xfrm>
          <a:graphic>
            <a:graphicData uri="http://schemas.microsoft.com/office/drawing/2010/slicer">
              <sle:slicer xmlns:sle="http://schemas.microsoft.com/office/drawing/2010/slicer" name="Residency"/>
            </a:graphicData>
          </a:graphic>
        </xdr:graphicFrame>
      </mc:Choice>
      <mc:Fallback xmlns="">
        <xdr:sp macro="" textlink="">
          <xdr:nvSpPr>
            <xdr:cNvPr id="0" name=""/>
            <xdr:cNvSpPr>
              <a:spLocks noTextEdit="1"/>
            </xdr:cNvSpPr>
          </xdr:nvSpPr>
          <xdr:spPr>
            <a:xfrm>
              <a:off x="7924800" y="2219326"/>
              <a:ext cx="1828800" cy="152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12</xdr:col>
      <xdr:colOff>0</xdr:colOff>
      <xdr:row>19</xdr:row>
      <xdr:rowOff>9525</xdr:rowOff>
    </xdr:from>
    <xdr:to>
      <xdr:col>15</xdr:col>
      <xdr:colOff>0</xdr:colOff>
      <xdr:row>24</xdr:row>
      <xdr:rowOff>19050</xdr:rowOff>
    </xdr:to>
    <mc:AlternateContent xmlns:mc="http://schemas.openxmlformats.org/markup-compatibility/2006" xmlns:a14="http://schemas.microsoft.com/office/drawing/2010/main">
      <mc:Choice Requires="a14">
        <xdr:graphicFrame macro="">
          <xdr:nvGraphicFramePr>
            <xdr:cNvPr id="3" name="Gender 1" descr="Gender">
              <a:extLst>
                <a:ext uri="{FF2B5EF4-FFF2-40B4-BE49-F238E27FC236}">
                  <a16:creationId xmlns:a16="http://schemas.microsoft.com/office/drawing/2014/main" id="{26B3CA30-364C-449C-81B0-8C64A3B8CA85}"/>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7915275" y="3943351"/>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9525</xdr:colOff>
      <xdr:row>14</xdr:row>
      <xdr:rowOff>1</xdr:rowOff>
    </xdr:from>
    <xdr:to>
      <xdr:col>16</xdr:col>
      <xdr:colOff>542925</xdr:colOff>
      <xdr:row>18</xdr:row>
      <xdr:rowOff>33339</xdr:rowOff>
    </xdr:to>
    <xdr:cxnSp macro="">
      <xdr:nvCxnSpPr>
        <xdr:cNvPr id="4" name="Straight Arrow Connector 3" descr="Arrow">
          <a:extLst>
            <a:ext uri="{FF2B5EF4-FFF2-40B4-BE49-F238E27FC236}">
              <a16:creationId xmlns:a16="http://schemas.microsoft.com/office/drawing/2014/main" id="{F23A5F74-5165-4676-A22E-4A5C0D15CBA5}"/>
            </a:ext>
          </a:extLst>
        </xdr:cNvPr>
        <xdr:cNvCxnSpPr>
          <a:stCxn id="7" idx="1"/>
          <a:endCxn id="2" idx="3"/>
        </xdr:cNvCxnSpPr>
      </xdr:nvCxnSpPr>
      <xdr:spPr>
        <a:xfrm flipH="1" flipV="1">
          <a:off x="9753600" y="2981326"/>
          <a:ext cx="1143000" cy="79533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15</xdr:col>
      <xdr:colOff>466725</xdr:colOff>
      <xdr:row>1</xdr:row>
      <xdr:rowOff>266700</xdr:rowOff>
    </xdr:from>
    <xdr:to>
      <xdr:col>21</xdr:col>
      <xdr:colOff>76200</xdr:colOff>
      <xdr:row>7</xdr:row>
      <xdr:rowOff>104775</xdr:rowOff>
    </xdr:to>
    <xdr:sp macro="" textlink="">
      <xdr:nvSpPr>
        <xdr:cNvPr id="5" name="Rectangle 4">
          <a:extLst>
            <a:ext uri="{FF2B5EF4-FFF2-40B4-BE49-F238E27FC236}">
              <a16:creationId xmlns:a16="http://schemas.microsoft.com/office/drawing/2014/main" id="{C86EC49C-4E25-44E7-9005-31C87FAE7BA5}"/>
            </a:ext>
          </a:extLst>
        </xdr:cNvPr>
        <xdr:cNvSpPr/>
      </xdr:nvSpPr>
      <xdr:spPr>
        <a:xfrm>
          <a:off x="10210800" y="561975"/>
          <a:ext cx="3267075" cy="11906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219075</xdr:colOff>
      <xdr:row>4</xdr:row>
      <xdr:rowOff>80963</xdr:rowOff>
    </xdr:from>
    <xdr:to>
      <xdr:col>15</xdr:col>
      <xdr:colOff>466725</xdr:colOff>
      <xdr:row>10</xdr:row>
      <xdr:rowOff>57150</xdr:rowOff>
    </xdr:to>
    <xdr:cxnSp macro="">
      <xdr:nvCxnSpPr>
        <xdr:cNvPr id="6" name="Straight Arrow Connector 5" descr="Arrow">
          <a:extLst>
            <a:ext uri="{FF2B5EF4-FFF2-40B4-BE49-F238E27FC236}">
              <a16:creationId xmlns:a16="http://schemas.microsoft.com/office/drawing/2014/main" id="{89E4B234-154F-427C-A193-98A0F853406A}"/>
            </a:ext>
          </a:extLst>
        </xdr:cNvPr>
        <xdr:cNvCxnSpPr>
          <a:stCxn id="5" idx="1"/>
        </xdr:cNvCxnSpPr>
      </xdr:nvCxnSpPr>
      <xdr:spPr>
        <a:xfrm flipH="1">
          <a:off x="9353550" y="1157288"/>
          <a:ext cx="857250" cy="111918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542925</xdr:colOff>
      <xdr:row>12</xdr:row>
      <xdr:rowOff>161925</xdr:rowOff>
    </xdr:from>
    <xdr:to>
      <xdr:col>19</xdr:col>
      <xdr:colOff>533401</xdr:colOff>
      <xdr:row>23</xdr:row>
      <xdr:rowOff>95253</xdr:rowOff>
    </xdr:to>
    <xdr:sp macro="" textlink="">
      <xdr:nvSpPr>
        <xdr:cNvPr id="7" name="Rectangle 6">
          <a:extLst>
            <a:ext uri="{FF2B5EF4-FFF2-40B4-BE49-F238E27FC236}">
              <a16:creationId xmlns:a16="http://schemas.microsoft.com/office/drawing/2014/main" id="{B5D6037F-9720-4D6A-BC2F-F75FA0D9F555}"/>
            </a:ext>
          </a:extLst>
        </xdr:cNvPr>
        <xdr:cNvSpPr/>
      </xdr:nvSpPr>
      <xdr:spPr>
        <a:xfrm>
          <a:off x="10896600" y="2762250"/>
          <a:ext cx="1819276" cy="20288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Female from the "Gender"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Female students.</a:t>
          </a:r>
        </a:p>
      </xdr:txBody>
    </xdr:sp>
    <xdr:clientData fPrintsWithSheet="0"/>
  </xdr:twoCellAnchor>
  <xdr:twoCellAnchor>
    <xdr:from>
      <xdr:col>15</xdr:col>
      <xdr:colOff>0</xdr:colOff>
      <xdr:row>18</xdr:row>
      <xdr:rowOff>38102</xdr:rowOff>
    </xdr:from>
    <xdr:to>
      <xdr:col>16</xdr:col>
      <xdr:colOff>542925</xdr:colOff>
      <xdr:row>21</xdr:row>
      <xdr:rowOff>119062</xdr:rowOff>
    </xdr:to>
    <xdr:cxnSp macro="">
      <xdr:nvCxnSpPr>
        <xdr:cNvPr id="8" name="Straight Arrow Connector 7" descr="Arrow">
          <a:extLst>
            <a:ext uri="{FF2B5EF4-FFF2-40B4-BE49-F238E27FC236}">
              <a16:creationId xmlns:a16="http://schemas.microsoft.com/office/drawing/2014/main" id="{09DBBF9C-FF80-4F43-9946-CA3C95971ACC}"/>
            </a:ext>
          </a:extLst>
        </xdr:cNvPr>
        <xdr:cNvCxnSpPr>
          <a:stCxn id="7" idx="1"/>
          <a:endCxn id="3" idx="3"/>
        </xdr:cNvCxnSpPr>
      </xdr:nvCxnSpPr>
      <xdr:spPr>
        <a:xfrm flipH="1">
          <a:off x="9744075" y="3781427"/>
          <a:ext cx="1152525" cy="65246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28</xdr:row>
      <xdr:rowOff>190499</xdr:rowOff>
    </xdr:from>
    <xdr:to>
      <xdr:col>11</xdr:col>
      <xdr:colOff>0</xdr:colOff>
      <xdr:row>50</xdr:row>
      <xdr:rowOff>180975</xdr:rowOff>
    </xdr:to>
    <xdr:graphicFrame macro="">
      <xdr:nvGraphicFramePr>
        <xdr:cNvPr id="11" name="Chart 10" descr="Enrollment by Residency &amp; Gender">
          <a:extLst>
            <a:ext uri="{FF2B5EF4-FFF2-40B4-BE49-F238E27FC236}">
              <a16:creationId xmlns:a16="http://schemas.microsoft.com/office/drawing/2014/main" id="{52EAB659-487D-4423-9F04-1D18B9A1F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628649</xdr:colOff>
      <xdr:row>4</xdr:row>
      <xdr:rowOff>9525</xdr:rowOff>
    </xdr:from>
    <xdr:to>
      <xdr:col>4</xdr:col>
      <xdr:colOff>190499</xdr:colOff>
      <xdr:row>9</xdr:row>
      <xdr:rowOff>119063</xdr:rowOff>
    </xdr:to>
    <xdr:graphicFrame macro="">
      <xdr:nvGraphicFramePr>
        <xdr:cNvPr id="12" name="Chart 11" descr="Male Percentage">
          <a:extLst>
            <a:ext uri="{FF2B5EF4-FFF2-40B4-BE49-F238E27FC236}">
              <a16:creationId xmlns:a16="http://schemas.microsoft.com/office/drawing/2014/main" id="{830036FB-7253-41FC-82F7-D6AD17DDC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114300</xdr:colOff>
      <xdr:row>4</xdr:row>
      <xdr:rowOff>57150</xdr:rowOff>
    </xdr:from>
    <xdr:to>
      <xdr:col>9</xdr:col>
      <xdr:colOff>309562</xdr:colOff>
      <xdr:row>9</xdr:row>
      <xdr:rowOff>133349</xdr:rowOff>
    </xdr:to>
    <xdr:graphicFrame macro="">
      <xdr:nvGraphicFramePr>
        <xdr:cNvPr id="13" name="Chart 12" descr="Female Percentage">
          <a:extLst>
            <a:ext uri="{FF2B5EF4-FFF2-40B4-BE49-F238E27FC236}">
              <a16:creationId xmlns:a16="http://schemas.microsoft.com/office/drawing/2014/main" id="{EF7F039B-0A58-4E94-A3E0-7648EF969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19050</xdr:colOff>
      <xdr:row>13</xdr:row>
      <xdr:rowOff>14287</xdr:rowOff>
    </xdr:from>
    <xdr:to>
      <xdr:col>21</xdr:col>
      <xdr:colOff>447675</xdr:colOff>
      <xdr:row>18</xdr:row>
      <xdr:rowOff>123825</xdr:rowOff>
    </xdr:to>
    <xdr:graphicFrame macro="">
      <xdr:nvGraphicFramePr>
        <xdr:cNvPr id="2" name="Chart 1" descr="Male Percentage">
          <a:extLst>
            <a:ext uri="{FF2B5EF4-FFF2-40B4-BE49-F238E27FC236}">
              <a16:creationId xmlns:a16="http://schemas.microsoft.com/office/drawing/2014/main" id="{25257989-1BDC-4FF2-BA3B-E24A96A8EC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338138</xdr:colOff>
      <xdr:row>13</xdr:row>
      <xdr:rowOff>1</xdr:rowOff>
    </xdr:from>
    <xdr:to>
      <xdr:col>25</xdr:col>
      <xdr:colOff>533400</xdr:colOff>
      <xdr:row>18</xdr:row>
      <xdr:rowOff>76200</xdr:rowOff>
    </xdr:to>
    <xdr:graphicFrame macro="">
      <xdr:nvGraphicFramePr>
        <xdr:cNvPr id="10" name="Chart 9" descr="Female Percentage">
          <a:extLst>
            <a:ext uri="{FF2B5EF4-FFF2-40B4-BE49-F238E27FC236}">
              <a16:creationId xmlns:a16="http://schemas.microsoft.com/office/drawing/2014/main" id="{4CE8FE88-73E5-40ED-91B0-17EC3FF059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xdr:colOff>
      <xdr:row>6</xdr:row>
      <xdr:rowOff>57150</xdr:rowOff>
    </xdr:from>
    <xdr:to>
      <xdr:col>11</xdr:col>
      <xdr:colOff>514350</xdr:colOff>
      <xdr:row>19</xdr:row>
      <xdr:rowOff>104775</xdr:rowOff>
    </xdr:to>
    <mc:AlternateContent xmlns:mc="http://schemas.openxmlformats.org/markup-compatibility/2006" xmlns:a14="http://schemas.microsoft.com/office/drawing/2010/main">
      <mc:Choice Requires="a14">
        <xdr:graphicFrame macro="">
          <xdr:nvGraphicFramePr>
            <xdr:cNvPr id="2" name="College" descr="College">
              <a:extLst>
                <a:ext uri="{FF2B5EF4-FFF2-40B4-BE49-F238E27FC236}">
                  <a16:creationId xmlns:a16="http://schemas.microsoft.com/office/drawing/2014/main" id="{92F6324B-E848-446E-9033-5C6201196078}"/>
                </a:ext>
              </a:extLst>
            </xdr:cNvPr>
            <xdr:cNvGraphicFramePr/>
          </xdr:nvGraphicFramePr>
          <xdr:xfrm>
            <a:off x="0" y="0"/>
            <a:ext cx="0" cy="0"/>
          </xdr:xfrm>
          <a:graphic>
            <a:graphicData uri="http://schemas.microsoft.com/office/drawing/2010/slicer">
              <sle:slicer xmlns:sle="http://schemas.microsoft.com/office/drawing/2010/slicer" name="College"/>
            </a:graphicData>
          </a:graphic>
        </xdr:graphicFrame>
      </mc:Choice>
      <mc:Fallback xmlns="">
        <xdr:sp macro="" textlink="">
          <xdr:nvSpPr>
            <xdr:cNvPr id="0" name=""/>
            <xdr:cNvSpPr>
              <a:spLocks noTextEdit="1"/>
            </xdr:cNvSpPr>
          </xdr:nvSpPr>
          <xdr:spPr>
            <a:xfrm>
              <a:off x="6000750" y="1514475"/>
              <a:ext cx="23241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8</xdr:col>
      <xdr:colOff>19050</xdr:colOff>
      <xdr:row>20</xdr:row>
      <xdr:rowOff>0</xdr:rowOff>
    </xdr:from>
    <xdr:to>
      <xdr:col>11</xdr:col>
      <xdr:colOff>514350</xdr:colOff>
      <xdr:row>26</xdr:row>
      <xdr:rowOff>180975</xdr:rowOff>
    </xdr:to>
    <mc:AlternateContent xmlns:mc="http://schemas.openxmlformats.org/markup-compatibility/2006" xmlns:a14="http://schemas.microsoft.com/office/drawing/2010/main">
      <mc:Choice Requires="a14">
        <xdr:graphicFrame macro="">
          <xdr:nvGraphicFramePr>
            <xdr:cNvPr id="3" name="AAE" descr="AAE">
              <a:extLst>
                <a:ext uri="{FF2B5EF4-FFF2-40B4-BE49-F238E27FC236}">
                  <a16:creationId xmlns:a16="http://schemas.microsoft.com/office/drawing/2014/main" id="{C665BB4E-6CA8-4F5B-B461-848EDEF7F0A9}"/>
                </a:ext>
              </a:extLst>
            </xdr:cNvPr>
            <xdr:cNvGraphicFramePr/>
          </xdr:nvGraphicFramePr>
          <xdr:xfrm>
            <a:off x="0" y="0"/>
            <a:ext cx="0" cy="0"/>
          </xdr:xfrm>
          <a:graphic>
            <a:graphicData uri="http://schemas.microsoft.com/office/drawing/2010/slicer">
              <sle:slicer xmlns:sle="http://schemas.microsoft.com/office/drawing/2010/slicer" name="AAE"/>
            </a:graphicData>
          </a:graphic>
        </xdr:graphicFrame>
      </mc:Choice>
      <mc:Fallback xmlns="">
        <xdr:sp macro="" textlink="">
          <xdr:nvSpPr>
            <xdr:cNvPr id="0" name=""/>
            <xdr:cNvSpPr>
              <a:spLocks noTextEdit="1"/>
            </xdr:cNvSpPr>
          </xdr:nvSpPr>
          <xdr:spPr>
            <a:xfrm>
              <a:off x="6000750" y="4124325"/>
              <a:ext cx="2324100" cy="1323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13</xdr:col>
      <xdr:colOff>352425</xdr:colOff>
      <xdr:row>13</xdr:row>
      <xdr:rowOff>19046</xdr:rowOff>
    </xdr:from>
    <xdr:to>
      <xdr:col>16</xdr:col>
      <xdr:colOff>342901</xdr:colOff>
      <xdr:row>24</xdr:row>
      <xdr:rowOff>85724</xdr:rowOff>
    </xdr:to>
    <xdr:sp macro="" textlink="">
      <xdr:nvSpPr>
        <xdr:cNvPr id="9" name="Rectangle 8">
          <a:extLst>
            <a:ext uri="{FF2B5EF4-FFF2-40B4-BE49-F238E27FC236}">
              <a16:creationId xmlns:a16="http://schemas.microsoft.com/office/drawing/2014/main" id="{54A0ECD6-BB99-42F9-9264-4C0E8AFAB9F1}"/>
            </a:ext>
          </a:extLst>
        </xdr:cNvPr>
        <xdr:cNvSpPr/>
      </xdr:nvSpPr>
      <xdr:spPr>
        <a:xfrm>
          <a:off x="9382125" y="2809871"/>
          <a:ext cx="1819276" cy="216217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11</xdr:col>
      <xdr:colOff>514350</xdr:colOff>
      <xdr:row>12</xdr:row>
      <xdr:rowOff>176212</xdr:rowOff>
    </xdr:from>
    <xdr:to>
      <xdr:col>13</xdr:col>
      <xdr:colOff>352425</xdr:colOff>
      <xdr:row>18</xdr:row>
      <xdr:rowOff>147635</xdr:rowOff>
    </xdr:to>
    <xdr:cxnSp macro="">
      <xdr:nvCxnSpPr>
        <xdr:cNvPr id="10" name="Straight Arrow Connector 9" descr="Arrow">
          <a:extLst>
            <a:ext uri="{FF2B5EF4-FFF2-40B4-BE49-F238E27FC236}">
              <a16:creationId xmlns:a16="http://schemas.microsoft.com/office/drawing/2014/main" id="{74743963-96AA-4FFC-8ECC-875DD3AB56EB}"/>
            </a:ext>
          </a:extLst>
        </xdr:cNvPr>
        <xdr:cNvCxnSpPr>
          <a:stCxn id="9" idx="1"/>
          <a:endCxn id="2" idx="3"/>
        </xdr:cNvCxnSpPr>
      </xdr:nvCxnSpPr>
      <xdr:spPr>
        <a:xfrm flipH="1" flipV="1">
          <a:off x="8324850" y="2776537"/>
          <a:ext cx="1057275" cy="111442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228600</xdr:colOff>
      <xdr:row>0</xdr:row>
      <xdr:rowOff>219075</xdr:rowOff>
    </xdr:from>
    <xdr:to>
      <xdr:col>17</xdr:col>
      <xdr:colOff>447675</xdr:colOff>
      <xdr:row>5</xdr:row>
      <xdr:rowOff>133350</xdr:rowOff>
    </xdr:to>
    <xdr:sp macro="" textlink="">
      <xdr:nvSpPr>
        <xdr:cNvPr id="11" name="Rectangle 10">
          <a:extLst>
            <a:ext uri="{FF2B5EF4-FFF2-40B4-BE49-F238E27FC236}">
              <a16:creationId xmlns:a16="http://schemas.microsoft.com/office/drawing/2014/main" id="{AE659FE1-4ABC-4BD5-BBED-412E9DE0ADCC}"/>
            </a:ext>
          </a:extLst>
        </xdr:cNvPr>
        <xdr:cNvSpPr/>
      </xdr:nvSpPr>
      <xdr:spPr>
        <a:xfrm>
          <a:off x="8648700" y="219075"/>
          <a:ext cx="3267075" cy="11811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10</xdr:col>
      <xdr:colOff>152400</xdr:colOff>
      <xdr:row>2</xdr:row>
      <xdr:rowOff>219075</xdr:rowOff>
    </xdr:from>
    <xdr:to>
      <xdr:col>11</xdr:col>
      <xdr:colOff>228600</xdr:colOff>
      <xdr:row>7</xdr:row>
      <xdr:rowOff>28574</xdr:rowOff>
    </xdr:to>
    <xdr:cxnSp macro="">
      <xdr:nvCxnSpPr>
        <xdr:cNvPr id="12" name="Straight Arrow Connector 11" descr="Arrow">
          <a:extLst>
            <a:ext uri="{FF2B5EF4-FFF2-40B4-BE49-F238E27FC236}">
              <a16:creationId xmlns:a16="http://schemas.microsoft.com/office/drawing/2014/main" id="{ADE23706-4BA9-45AE-B700-9130F4E4542E}"/>
            </a:ext>
          </a:extLst>
        </xdr:cNvPr>
        <xdr:cNvCxnSpPr>
          <a:stCxn id="11" idx="1"/>
        </xdr:cNvCxnSpPr>
      </xdr:nvCxnSpPr>
      <xdr:spPr>
        <a:xfrm flipH="1">
          <a:off x="7353300" y="809625"/>
          <a:ext cx="685800" cy="86677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11</xdr:col>
      <xdr:colOff>514350</xdr:colOff>
      <xdr:row>18</xdr:row>
      <xdr:rowOff>147635</xdr:rowOff>
    </xdr:from>
    <xdr:to>
      <xdr:col>13</xdr:col>
      <xdr:colOff>352425</xdr:colOff>
      <xdr:row>23</xdr:row>
      <xdr:rowOff>90487</xdr:rowOff>
    </xdr:to>
    <xdr:cxnSp macro="">
      <xdr:nvCxnSpPr>
        <xdr:cNvPr id="13" name="Straight Arrow Connector 12" descr="Arrow">
          <a:extLst>
            <a:ext uri="{FF2B5EF4-FFF2-40B4-BE49-F238E27FC236}">
              <a16:creationId xmlns:a16="http://schemas.microsoft.com/office/drawing/2014/main" id="{3AB19974-8EE6-4C52-B108-A2D026A5F246}"/>
            </a:ext>
          </a:extLst>
        </xdr:cNvPr>
        <xdr:cNvCxnSpPr>
          <a:stCxn id="9" idx="1"/>
          <a:endCxn id="3" idx="3"/>
        </xdr:cNvCxnSpPr>
      </xdr:nvCxnSpPr>
      <xdr:spPr>
        <a:xfrm flipH="1">
          <a:off x="8324850" y="3890960"/>
          <a:ext cx="1057275" cy="89535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114300</xdr:colOff>
      <xdr:row>40</xdr:row>
      <xdr:rowOff>76200</xdr:rowOff>
    </xdr:from>
    <xdr:to>
      <xdr:col>7</xdr:col>
      <xdr:colOff>104774</xdr:colOff>
      <xdr:row>58</xdr:row>
      <xdr:rowOff>85726</xdr:rowOff>
    </xdr:to>
    <xdr:graphicFrame macro="">
      <xdr:nvGraphicFramePr>
        <xdr:cNvPr id="16" name="Chart 15" descr="AAE Freshman Students by Year">
          <a:extLst>
            <a:ext uri="{FF2B5EF4-FFF2-40B4-BE49-F238E27FC236}">
              <a16:creationId xmlns:a16="http://schemas.microsoft.com/office/drawing/2014/main" id="{1C5429E6-60B0-469D-8926-EAE9EEF6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9525</xdr:colOff>
      <xdr:row>6</xdr:row>
      <xdr:rowOff>9525</xdr:rowOff>
    </xdr:from>
    <xdr:to>
      <xdr:col>15</xdr:col>
      <xdr:colOff>133351</xdr:colOff>
      <xdr:row>19</xdr:row>
      <xdr:rowOff>57150</xdr:rowOff>
    </xdr:to>
    <mc:AlternateContent xmlns:mc="http://schemas.openxmlformats.org/markup-compatibility/2006" xmlns:a14="http://schemas.microsoft.com/office/drawing/2010/main">
      <mc:Choice Requires="a14">
        <xdr:graphicFrame macro="">
          <xdr:nvGraphicFramePr>
            <xdr:cNvPr id="2" name="College 8" descr="College">
              <a:extLst>
                <a:ext uri="{FF2B5EF4-FFF2-40B4-BE49-F238E27FC236}">
                  <a16:creationId xmlns:a16="http://schemas.microsoft.com/office/drawing/2014/main" id="{CA2FC65A-0099-43E9-A099-62D4EC5A83A3}"/>
                </a:ext>
              </a:extLst>
            </xdr:cNvPr>
            <xdr:cNvGraphicFramePr/>
          </xdr:nvGraphicFramePr>
          <xdr:xfrm>
            <a:off x="0" y="0"/>
            <a:ext cx="0" cy="0"/>
          </xdr:xfrm>
          <a:graphic>
            <a:graphicData uri="http://schemas.microsoft.com/office/drawing/2010/slicer">
              <sle:slicer xmlns:sle="http://schemas.microsoft.com/office/drawing/2010/slicer" name="College 8"/>
            </a:graphicData>
          </a:graphic>
        </xdr:graphicFrame>
      </mc:Choice>
      <mc:Fallback xmlns="">
        <xdr:sp macro="" textlink="">
          <xdr:nvSpPr>
            <xdr:cNvPr id="0" name=""/>
            <xdr:cNvSpPr>
              <a:spLocks noTextEdit="1"/>
            </xdr:cNvSpPr>
          </xdr:nvSpPr>
          <xdr:spPr>
            <a:xfrm>
              <a:off x="11734800" y="1466850"/>
              <a:ext cx="195262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133351</xdr:colOff>
      <xdr:row>12</xdr:row>
      <xdr:rowOff>119062</xdr:rowOff>
    </xdr:from>
    <xdr:to>
      <xdr:col>17</xdr:col>
      <xdr:colOff>76200</xdr:colOff>
      <xdr:row>12</xdr:row>
      <xdr:rowOff>128587</xdr:rowOff>
    </xdr:to>
    <xdr:cxnSp macro="">
      <xdr:nvCxnSpPr>
        <xdr:cNvPr id="3" name="Straight Arrow Connector 2" descr="Arrow">
          <a:extLst>
            <a:ext uri="{FF2B5EF4-FFF2-40B4-BE49-F238E27FC236}">
              <a16:creationId xmlns:a16="http://schemas.microsoft.com/office/drawing/2014/main" id="{F55D519D-0CF5-4EB5-8FF5-4683F6A5678C}"/>
            </a:ext>
          </a:extLst>
        </xdr:cNvPr>
        <xdr:cNvCxnSpPr>
          <a:stCxn id="6" idx="1"/>
          <a:endCxn id="2" idx="3"/>
        </xdr:cNvCxnSpPr>
      </xdr:nvCxnSpPr>
      <xdr:spPr>
        <a:xfrm flipH="1">
          <a:off x="13687426" y="2719387"/>
          <a:ext cx="1162049" cy="952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238125</xdr:colOff>
      <xdr:row>0</xdr:row>
      <xdr:rowOff>171450</xdr:rowOff>
    </xdr:from>
    <xdr:to>
      <xdr:col>21</xdr:col>
      <xdr:colOff>457200</xdr:colOff>
      <xdr:row>5</xdr:row>
      <xdr:rowOff>76200</xdr:rowOff>
    </xdr:to>
    <xdr:sp macro="" textlink="">
      <xdr:nvSpPr>
        <xdr:cNvPr id="4" name="Rectangle 3">
          <a:extLst>
            <a:ext uri="{FF2B5EF4-FFF2-40B4-BE49-F238E27FC236}">
              <a16:creationId xmlns:a16="http://schemas.microsoft.com/office/drawing/2014/main" id="{582C616D-5EE8-49E6-A587-BA2C90187F34}"/>
            </a:ext>
          </a:extLst>
        </xdr:cNvPr>
        <xdr:cNvSpPr/>
      </xdr:nvSpPr>
      <xdr:spPr>
        <a:xfrm>
          <a:off x="14401800" y="171450"/>
          <a:ext cx="3267075" cy="11715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14</xdr:col>
      <xdr:colOff>342900</xdr:colOff>
      <xdr:row>2</xdr:row>
      <xdr:rowOff>166688</xdr:rowOff>
    </xdr:from>
    <xdr:to>
      <xdr:col>16</xdr:col>
      <xdr:colOff>238125</xdr:colOff>
      <xdr:row>6</xdr:row>
      <xdr:rowOff>66675</xdr:rowOff>
    </xdr:to>
    <xdr:cxnSp macro="">
      <xdr:nvCxnSpPr>
        <xdr:cNvPr id="5" name="Straight Arrow Connector 4" descr="Arrow">
          <a:extLst>
            <a:ext uri="{FF2B5EF4-FFF2-40B4-BE49-F238E27FC236}">
              <a16:creationId xmlns:a16="http://schemas.microsoft.com/office/drawing/2014/main" id="{EF402874-D088-4B99-B3C3-4DFF807AEBD3}"/>
            </a:ext>
          </a:extLst>
        </xdr:cNvPr>
        <xdr:cNvCxnSpPr>
          <a:stCxn id="4" idx="1"/>
        </xdr:cNvCxnSpPr>
      </xdr:nvCxnSpPr>
      <xdr:spPr>
        <a:xfrm flipH="1">
          <a:off x="13287375" y="757238"/>
          <a:ext cx="1114425" cy="7667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76200</xdr:colOff>
      <xdr:row>6</xdr:row>
      <xdr:rowOff>190499</xdr:rowOff>
    </xdr:from>
    <xdr:to>
      <xdr:col>20</xdr:col>
      <xdr:colOff>66676</xdr:colOff>
      <xdr:row>18</xdr:row>
      <xdr:rowOff>47624</xdr:rowOff>
    </xdr:to>
    <xdr:sp macro="" textlink="">
      <xdr:nvSpPr>
        <xdr:cNvPr id="6" name="Rectangle 5">
          <a:extLst>
            <a:ext uri="{FF2B5EF4-FFF2-40B4-BE49-F238E27FC236}">
              <a16:creationId xmlns:a16="http://schemas.microsoft.com/office/drawing/2014/main" id="{FF756F0F-EA6C-4972-8AF8-C1A94BFBEBC6}"/>
            </a:ext>
          </a:extLst>
        </xdr:cNvPr>
        <xdr:cNvSpPr/>
      </xdr:nvSpPr>
      <xdr:spPr>
        <a:xfrm>
          <a:off x="14849475" y="1647824"/>
          <a:ext cx="1819276" cy="21431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College of Business from the "College"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College</a:t>
          </a:r>
          <a:r>
            <a:rPr lang="en-US" sz="1100" b="0" baseline="0">
              <a:solidFill>
                <a:schemeClr val="dk1"/>
              </a:solidFill>
              <a:latin typeface="+mn-lt"/>
              <a:ea typeface="+mn-ea"/>
              <a:cs typeface="+mn-cs"/>
            </a:rPr>
            <a:t> of Business</a:t>
          </a:r>
          <a:r>
            <a:rPr lang="en-US" sz="1100" b="0">
              <a:solidFill>
                <a:schemeClr val="dk1"/>
              </a:solidFill>
              <a:latin typeface="+mn-lt"/>
              <a:ea typeface="+mn-ea"/>
              <a:cs typeface="+mn-cs"/>
            </a:rPr>
            <a:t>.</a:t>
          </a:r>
        </a:p>
      </xdr:txBody>
    </xdr:sp>
    <xdr:clientData fPrintsWithSheet="0"/>
  </xdr:twoCellAnchor>
  <xdr:twoCellAnchor>
    <xdr:from>
      <xdr:col>0</xdr:col>
      <xdr:colOff>0</xdr:colOff>
      <xdr:row>212</xdr:row>
      <xdr:rowOff>0</xdr:rowOff>
    </xdr:from>
    <xdr:to>
      <xdr:col>10</xdr:col>
      <xdr:colOff>762000</xdr:colOff>
      <xdr:row>238</xdr:row>
      <xdr:rowOff>171450</xdr:rowOff>
    </xdr:to>
    <xdr:graphicFrame macro="">
      <xdr:nvGraphicFramePr>
        <xdr:cNvPr id="10" name="Chart 9" descr="Enrollment of All Students by College">
          <a:extLst>
            <a:ext uri="{FF2B5EF4-FFF2-40B4-BE49-F238E27FC236}">
              <a16:creationId xmlns:a16="http://schemas.microsoft.com/office/drawing/2014/main" id="{384102EA-D2B5-4E77-923E-96567E84C9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9524</xdr:colOff>
      <xdr:row>6</xdr:row>
      <xdr:rowOff>9525</xdr:rowOff>
    </xdr:from>
    <xdr:to>
      <xdr:col>15</xdr:col>
      <xdr:colOff>190499</xdr:colOff>
      <xdr:row>19</xdr:row>
      <xdr:rowOff>57150</xdr:rowOff>
    </xdr:to>
    <mc:AlternateContent xmlns:mc="http://schemas.openxmlformats.org/markup-compatibility/2006" xmlns:a14="http://schemas.microsoft.com/office/drawing/2010/main">
      <mc:Choice Requires="a14">
        <xdr:graphicFrame macro="">
          <xdr:nvGraphicFramePr>
            <xdr:cNvPr id="2" name="College 9" descr="College">
              <a:extLst>
                <a:ext uri="{FF2B5EF4-FFF2-40B4-BE49-F238E27FC236}">
                  <a16:creationId xmlns:a16="http://schemas.microsoft.com/office/drawing/2014/main" id="{35E7E11D-4DB8-44C4-AED8-62D362F281A4}"/>
                </a:ext>
              </a:extLst>
            </xdr:cNvPr>
            <xdr:cNvGraphicFramePr/>
          </xdr:nvGraphicFramePr>
          <xdr:xfrm>
            <a:off x="0" y="0"/>
            <a:ext cx="0" cy="0"/>
          </xdr:xfrm>
          <a:graphic>
            <a:graphicData uri="http://schemas.microsoft.com/office/drawing/2010/slicer">
              <sle:slicer xmlns:sle="http://schemas.microsoft.com/office/drawing/2010/slicer" name="College 9"/>
            </a:graphicData>
          </a:graphic>
        </xdr:graphicFrame>
      </mc:Choice>
      <mc:Fallback xmlns="">
        <xdr:sp macro="" textlink="">
          <xdr:nvSpPr>
            <xdr:cNvPr id="0" name=""/>
            <xdr:cNvSpPr>
              <a:spLocks noTextEdit="1"/>
            </xdr:cNvSpPr>
          </xdr:nvSpPr>
          <xdr:spPr>
            <a:xfrm>
              <a:off x="10801349" y="1466850"/>
              <a:ext cx="20097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190499</xdr:colOff>
      <xdr:row>12</xdr:row>
      <xdr:rowOff>128587</xdr:rowOff>
    </xdr:from>
    <xdr:to>
      <xdr:col>17</xdr:col>
      <xdr:colOff>9524</xdr:colOff>
      <xdr:row>12</xdr:row>
      <xdr:rowOff>133350</xdr:rowOff>
    </xdr:to>
    <xdr:cxnSp macro="">
      <xdr:nvCxnSpPr>
        <xdr:cNvPr id="3" name="Straight Arrow Connector 2" descr="Arrow">
          <a:extLst>
            <a:ext uri="{FF2B5EF4-FFF2-40B4-BE49-F238E27FC236}">
              <a16:creationId xmlns:a16="http://schemas.microsoft.com/office/drawing/2014/main" id="{EC5E34C6-D515-4A77-866F-CD21F7AD2BEB}"/>
            </a:ext>
          </a:extLst>
        </xdr:cNvPr>
        <xdr:cNvCxnSpPr>
          <a:stCxn id="6" idx="1"/>
          <a:endCxn id="2" idx="3"/>
        </xdr:cNvCxnSpPr>
      </xdr:nvCxnSpPr>
      <xdr:spPr>
        <a:xfrm flipH="1" flipV="1">
          <a:off x="12811124" y="2728912"/>
          <a:ext cx="1038225" cy="476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0</xdr:colOff>
      <xdr:row>0</xdr:row>
      <xdr:rowOff>28575</xdr:rowOff>
    </xdr:from>
    <xdr:to>
      <xdr:col>22</xdr:col>
      <xdr:colOff>219075</xdr:colOff>
      <xdr:row>5</xdr:row>
      <xdr:rowOff>19050</xdr:rowOff>
    </xdr:to>
    <xdr:sp macro="" textlink="">
      <xdr:nvSpPr>
        <xdr:cNvPr id="4" name="Rectangle 3">
          <a:extLst>
            <a:ext uri="{FF2B5EF4-FFF2-40B4-BE49-F238E27FC236}">
              <a16:creationId xmlns:a16="http://schemas.microsoft.com/office/drawing/2014/main" id="{74E27F2B-35BC-4CDF-BCA3-C83071E14099}"/>
            </a:ext>
          </a:extLst>
        </xdr:cNvPr>
        <xdr:cNvSpPr/>
      </xdr:nvSpPr>
      <xdr:spPr>
        <a:xfrm>
          <a:off x="13839825" y="28575"/>
          <a:ext cx="3267075" cy="12573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14</xdr:col>
      <xdr:colOff>390525</xdr:colOff>
      <xdr:row>2</xdr:row>
      <xdr:rowOff>14288</xdr:rowOff>
    </xdr:from>
    <xdr:to>
      <xdr:col>17</xdr:col>
      <xdr:colOff>0</xdr:colOff>
      <xdr:row>6</xdr:row>
      <xdr:rowOff>66675</xdr:rowOff>
    </xdr:to>
    <xdr:cxnSp macro="">
      <xdr:nvCxnSpPr>
        <xdr:cNvPr id="5" name="Straight Arrow Connector 4" descr="Arrow">
          <a:extLst>
            <a:ext uri="{FF2B5EF4-FFF2-40B4-BE49-F238E27FC236}">
              <a16:creationId xmlns:a16="http://schemas.microsoft.com/office/drawing/2014/main" id="{54A69235-94B9-4218-979A-8DA8CD5270A7}"/>
            </a:ext>
          </a:extLst>
        </xdr:cNvPr>
        <xdr:cNvCxnSpPr>
          <a:stCxn id="4" idx="1"/>
        </xdr:cNvCxnSpPr>
      </xdr:nvCxnSpPr>
      <xdr:spPr>
        <a:xfrm flipH="1">
          <a:off x="12401550" y="604838"/>
          <a:ext cx="1438275" cy="9191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9524</xdr:colOff>
      <xdr:row>7</xdr:row>
      <xdr:rowOff>9525</xdr:rowOff>
    </xdr:from>
    <xdr:to>
      <xdr:col>20</xdr:col>
      <xdr:colOff>66675</xdr:colOff>
      <xdr:row>18</xdr:row>
      <xdr:rowOff>66675</xdr:rowOff>
    </xdr:to>
    <xdr:sp macro="" textlink="">
      <xdr:nvSpPr>
        <xdr:cNvPr id="6" name="Rectangle 5">
          <a:extLst>
            <a:ext uri="{FF2B5EF4-FFF2-40B4-BE49-F238E27FC236}">
              <a16:creationId xmlns:a16="http://schemas.microsoft.com/office/drawing/2014/main" id="{776DD346-1C2F-48CB-84AC-D46525E5A786}"/>
            </a:ext>
          </a:extLst>
        </xdr:cNvPr>
        <xdr:cNvSpPr/>
      </xdr:nvSpPr>
      <xdr:spPr>
        <a:xfrm>
          <a:off x="13849349" y="1657350"/>
          <a:ext cx="1885951" cy="21526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this </a:t>
          </a:r>
          <a:r>
            <a:rPr lang="en-US" sz="1100" b="0" baseline="0">
              <a:solidFill>
                <a:schemeClr val="dk1"/>
              </a:solidFill>
              <a:effectLst/>
              <a:latin typeface="+mn-lt"/>
              <a:ea typeface="+mn-ea"/>
              <a:cs typeface="+mn-cs"/>
            </a:rPr>
            <a:t>slicer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College of Business from the "College"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College</a:t>
          </a:r>
          <a:r>
            <a:rPr lang="en-US" sz="1100" b="0" baseline="0">
              <a:solidFill>
                <a:schemeClr val="dk1"/>
              </a:solidFill>
              <a:latin typeface="+mn-lt"/>
              <a:ea typeface="+mn-ea"/>
              <a:cs typeface="+mn-cs"/>
            </a:rPr>
            <a:t> of Business</a:t>
          </a:r>
          <a:r>
            <a:rPr lang="en-US" sz="1100" b="0">
              <a:solidFill>
                <a:schemeClr val="dk1"/>
              </a:solidFill>
              <a:latin typeface="+mn-lt"/>
              <a:ea typeface="+mn-ea"/>
              <a:cs typeface="+mn-cs"/>
            </a:rPr>
            <a:t>.</a:t>
          </a:r>
        </a:p>
      </xdr:txBody>
    </xdr:sp>
    <xdr:clientData fPrintsWithSheet="0"/>
  </xdr:twoCellAnchor>
  <xdr:twoCellAnchor>
    <xdr:from>
      <xdr:col>0</xdr:col>
      <xdr:colOff>0</xdr:colOff>
      <xdr:row>130</xdr:row>
      <xdr:rowOff>180974</xdr:rowOff>
    </xdr:from>
    <xdr:to>
      <xdr:col>10</xdr:col>
      <xdr:colOff>771524</xdr:colOff>
      <xdr:row>156</xdr:row>
      <xdr:rowOff>171450</xdr:rowOff>
    </xdr:to>
    <xdr:graphicFrame macro="">
      <xdr:nvGraphicFramePr>
        <xdr:cNvPr id="8" name="Chart 7" descr="Enrollment of Undergraduate Students by College">
          <a:extLst>
            <a:ext uri="{FF2B5EF4-FFF2-40B4-BE49-F238E27FC236}">
              <a16:creationId xmlns:a16="http://schemas.microsoft.com/office/drawing/2014/main" id="{48837333-BEF4-410D-BD43-5341DF8E5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9524</xdr:colOff>
      <xdr:row>6</xdr:row>
      <xdr:rowOff>9525</xdr:rowOff>
    </xdr:from>
    <xdr:to>
      <xdr:col>15</xdr:col>
      <xdr:colOff>161925</xdr:colOff>
      <xdr:row>19</xdr:row>
      <xdr:rowOff>57150</xdr:rowOff>
    </xdr:to>
    <mc:AlternateContent xmlns:mc="http://schemas.openxmlformats.org/markup-compatibility/2006" xmlns:a14="http://schemas.microsoft.com/office/drawing/2010/main">
      <mc:Choice Requires="a14">
        <xdr:graphicFrame macro="">
          <xdr:nvGraphicFramePr>
            <xdr:cNvPr id="2" name="College 10" descr="College">
              <a:extLst>
                <a:ext uri="{FF2B5EF4-FFF2-40B4-BE49-F238E27FC236}">
                  <a16:creationId xmlns:a16="http://schemas.microsoft.com/office/drawing/2014/main" id="{73C58D5A-8FAD-44FE-908A-40357EF6E02C}"/>
                </a:ext>
              </a:extLst>
            </xdr:cNvPr>
            <xdr:cNvGraphicFramePr/>
          </xdr:nvGraphicFramePr>
          <xdr:xfrm>
            <a:off x="0" y="0"/>
            <a:ext cx="0" cy="0"/>
          </xdr:xfrm>
          <a:graphic>
            <a:graphicData uri="http://schemas.microsoft.com/office/drawing/2010/slicer">
              <sle:slicer xmlns:sle="http://schemas.microsoft.com/office/drawing/2010/slicer" name="College 10"/>
            </a:graphicData>
          </a:graphic>
        </xdr:graphicFrame>
      </mc:Choice>
      <mc:Fallback xmlns="">
        <xdr:sp macro="" textlink="">
          <xdr:nvSpPr>
            <xdr:cNvPr id="0" name=""/>
            <xdr:cNvSpPr>
              <a:spLocks noTextEdit="1"/>
            </xdr:cNvSpPr>
          </xdr:nvSpPr>
          <xdr:spPr>
            <a:xfrm>
              <a:off x="11734799" y="1466850"/>
              <a:ext cx="1981201"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161925</xdr:colOff>
      <xdr:row>12</xdr:row>
      <xdr:rowOff>128587</xdr:rowOff>
    </xdr:from>
    <xdr:to>
      <xdr:col>16</xdr:col>
      <xdr:colOff>304799</xdr:colOff>
      <xdr:row>12</xdr:row>
      <xdr:rowOff>133350</xdr:rowOff>
    </xdr:to>
    <xdr:cxnSp macro="">
      <xdr:nvCxnSpPr>
        <xdr:cNvPr id="3" name="Straight Arrow Connector 2" descr="Arrow">
          <a:extLst>
            <a:ext uri="{FF2B5EF4-FFF2-40B4-BE49-F238E27FC236}">
              <a16:creationId xmlns:a16="http://schemas.microsoft.com/office/drawing/2014/main" id="{5B0C1E6B-5334-4200-8EF6-1102B7FDC83F}"/>
            </a:ext>
          </a:extLst>
        </xdr:cNvPr>
        <xdr:cNvCxnSpPr>
          <a:stCxn id="6" idx="1"/>
          <a:endCxn id="2" idx="3"/>
        </xdr:cNvCxnSpPr>
      </xdr:nvCxnSpPr>
      <xdr:spPr>
        <a:xfrm flipH="1" flipV="1">
          <a:off x="13716000" y="2728912"/>
          <a:ext cx="752474" cy="476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295274</xdr:colOff>
      <xdr:row>0</xdr:row>
      <xdr:rowOff>38100</xdr:rowOff>
    </xdr:from>
    <xdr:to>
      <xdr:col>21</xdr:col>
      <xdr:colOff>514349</xdr:colOff>
      <xdr:row>5</xdr:row>
      <xdr:rowOff>9525</xdr:rowOff>
    </xdr:to>
    <xdr:sp macro="" textlink="">
      <xdr:nvSpPr>
        <xdr:cNvPr id="4" name="Rectangle 3">
          <a:extLst>
            <a:ext uri="{FF2B5EF4-FFF2-40B4-BE49-F238E27FC236}">
              <a16:creationId xmlns:a16="http://schemas.microsoft.com/office/drawing/2014/main" id="{16CD2729-3861-4D5E-84A9-DA25ABA98333}"/>
            </a:ext>
          </a:extLst>
        </xdr:cNvPr>
        <xdr:cNvSpPr/>
      </xdr:nvSpPr>
      <xdr:spPr>
        <a:xfrm>
          <a:off x="14458949" y="38100"/>
          <a:ext cx="3267075" cy="12382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14</xdr:col>
      <xdr:colOff>390525</xdr:colOff>
      <xdr:row>2</xdr:row>
      <xdr:rowOff>66675</xdr:rowOff>
    </xdr:from>
    <xdr:to>
      <xdr:col>16</xdr:col>
      <xdr:colOff>295274</xdr:colOff>
      <xdr:row>6</xdr:row>
      <xdr:rowOff>47625</xdr:rowOff>
    </xdr:to>
    <xdr:cxnSp macro="">
      <xdr:nvCxnSpPr>
        <xdr:cNvPr id="5" name="Straight Arrow Connector 4" descr="Arrow">
          <a:extLst>
            <a:ext uri="{FF2B5EF4-FFF2-40B4-BE49-F238E27FC236}">
              <a16:creationId xmlns:a16="http://schemas.microsoft.com/office/drawing/2014/main" id="{E5C28262-76CD-4240-9FAD-F363F001EC38}"/>
            </a:ext>
          </a:extLst>
        </xdr:cNvPr>
        <xdr:cNvCxnSpPr>
          <a:stCxn id="4" idx="1"/>
        </xdr:cNvCxnSpPr>
      </xdr:nvCxnSpPr>
      <xdr:spPr>
        <a:xfrm flipH="1">
          <a:off x="13335000" y="657225"/>
          <a:ext cx="1123949" cy="84772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304799</xdr:colOff>
      <xdr:row>6</xdr:row>
      <xdr:rowOff>180975</xdr:rowOff>
    </xdr:from>
    <xdr:to>
      <xdr:col>19</xdr:col>
      <xdr:colOff>295275</xdr:colOff>
      <xdr:row>18</xdr:row>
      <xdr:rowOff>85725</xdr:rowOff>
    </xdr:to>
    <xdr:sp macro="" textlink="">
      <xdr:nvSpPr>
        <xdr:cNvPr id="6" name="Rectangle 5">
          <a:extLst>
            <a:ext uri="{FF2B5EF4-FFF2-40B4-BE49-F238E27FC236}">
              <a16:creationId xmlns:a16="http://schemas.microsoft.com/office/drawing/2014/main" id="{3107D924-2C86-459E-BF04-69AECC71ED2B}"/>
            </a:ext>
          </a:extLst>
        </xdr:cNvPr>
        <xdr:cNvSpPr/>
      </xdr:nvSpPr>
      <xdr:spPr>
        <a:xfrm>
          <a:off x="14468474" y="1638300"/>
          <a:ext cx="1819276" cy="21907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this </a:t>
          </a:r>
          <a:r>
            <a:rPr lang="en-US" sz="1100" b="0" baseline="0">
              <a:solidFill>
                <a:schemeClr val="dk1"/>
              </a:solidFill>
              <a:effectLst/>
              <a:latin typeface="+mn-lt"/>
              <a:ea typeface="+mn-ea"/>
              <a:cs typeface="+mn-cs"/>
            </a:rPr>
            <a:t>slicer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College of Business from the "College"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College</a:t>
          </a:r>
          <a:r>
            <a:rPr lang="en-US" sz="1100" b="0" baseline="0">
              <a:solidFill>
                <a:schemeClr val="dk1"/>
              </a:solidFill>
              <a:latin typeface="+mn-lt"/>
              <a:ea typeface="+mn-ea"/>
              <a:cs typeface="+mn-cs"/>
            </a:rPr>
            <a:t> of Business</a:t>
          </a:r>
          <a:r>
            <a:rPr lang="en-US" sz="1100" b="0">
              <a:solidFill>
                <a:schemeClr val="dk1"/>
              </a:solidFill>
              <a:latin typeface="+mn-lt"/>
              <a:ea typeface="+mn-ea"/>
              <a:cs typeface="+mn-cs"/>
            </a:rPr>
            <a:t>.</a:t>
          </a:r>
        </a:p>
      </xdr:txBody>
    </xdr:sp>
    <xdr:clientData fPrintsWithSheet="0"/>
  </xdr:twoCellAnchor>
  <xdr:twoCellAnchor>
    <xdr:from>
      <xdr:col>0</xdr:col>
      <xdr:colOff>0</xdr:colOff>
      <xdr:row>128</xdr:row>
      <xdr:rowOff>9524</xdr:rowOff>
    </xdr:from>
    <xdr:to>
      <xdr:col>10</xdr:col>
      <xdr:colOff>762000</xdr:colOff>
      <xdr:row>155</xdr:row>
      <xdr:rowOff>180975</xdr:rowOff>
    </xdr:to>
    <xdr:graphicFrame macro="">
      <xdr:nvGraphicFramePr>
        <xdr:cNvPr id="12" name="Chart 11" descr="Enrollment of Graduate Students  by College">
          <a:extLst>
            <a:ext uri="{FF2B5EF4-FFF2-40B4-BE49-F238E27FC236}">
              <a16:creationId xmlns:a16="http://schemas.microsoft.com/office/drawing/2014/main" id="{5FC6A241-4BC3-466B-9FCA-57DF9A54E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9523</xdr:colOff>
      <xdr:row>10</xdr:row>
      <xdr:rowOff>9525</xdr:rowOff>
    </xdr:from>
    <xdr:to>
      <xdr:col>16</xdr:col>
      <xdr:colOff>66675</xdr:colOff>
      <xdr:row>23</xdr:row>
      <xdr:rowOff>57150</xdr:rowOff>
    </xdr:to>
    <mc:AlternateContent xmlns:mc="http://schemas.openxmlformats.org/markup-compatibility/2006" xmlns:a14="http://schemas.microsoft.com/office/drawing/2010/main">
      <mc:Choice Requires="a14">
        <xdr:graphicFrame macro="">
          <xdr:nvGraphicFramePr>
            <xdr:cNvPr id="2" name="Ethnicity 1" descr="Race/Ethnicity">
              <a:extLst>
                <a:ext uri="{FF2B5EF4-FFF2-40B4-BE49-F238E27FC236}">
                  <a16:creationId xmlns:a16="http://schemas.microsoft.com/office/drawing/2014/main" id="{F67FFF7B-8038-48C0-8E11-A1203CCFDAA4}"/>
                </a:ext>
              </a:extLst>
            </xdr:cNvPr>
            <xdr:cNvGraphicFramePr/>
          </xdr:nvGraphicFramePr>
          <xdr:xfrm>
            <a:off x="0" y="0"/>
            <a:ext cx="0" cy="0"/>
          </xdr:xfrm>
          <a:graphic>
            <a:graphicData uri="http://schemas.microsoft.com/office/drawing/2010/slicer">
              <sle:slicer xmlns:sle="http://schemas.microsoft.com/office/drawing/2010/slicer" name="Ethnicity 1"/>
            </a:graphicData>
          </a:graphic>
        </xdr:graphicFrame>
      </mc:Choice>
      <mc:Fallback xmlns="">
        <xdr:sp macro="" textlink="">
          <xdr:nvSpPr>
            <xdr:cNvPr id="0" name=""/>
            <xdr:cNvSpPr>
              <a:spLocks noTextEdit="1"/>
            </xdr:cNvSpPr>
          </xdr:nvSpPr>
          <xdr:spPr>
            <a:xfrm>
              <a:off x="10525123" y="2228850"/>
              <a:ext cx="2495552"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12</xdr:col>
      <xdr:colOff>9523</xdr:colOff>
      <xdr:row>25</xdr:row>
      <xdr:rowOff>9525</xdr:rowOff>
    </xdr:from>
    <xdr:to>
      <xdr:col>16</xdr:col>
      <xdr:colOff>66674</xdr:colOff>
      <xdr:row>30</xdr:row>
      <xdr:rowOff>0</xdr:rowOff>
    </xdr:to>
    <mc:AlternateContent xmlns:mc="http://schemas.openxmlformats.org/markup-compatibility/2006" xmlns:a14="http://schemas.microsoft.com/office/drawing/2010/main">
      <mc:Choice Requires="a14">
        <xdr:graphicFrame macro="">
          <xdr:nvGraphicFramePr>
            <xdr:cNvPr id="3" name="Gender 2" descr="Gender">
              <a:extLst>
                <a:ext uri="{FF2B5EF4-FFF2-40B4-BE49-F238E27FC236}">
                  <a16:creationId xmlns:a16="http://schemas.microsoft.com/office/drawing/2014/main" id="{21023130-91FA-486F-A8C1-3C7F52F8C4F6}"/>
                </a:ext>
              </a:extLst>
            </xdr:cNvPr>
            <xdr:cNvGraphicFramePr/>
          </xdr:nvGraphicFramePr>
          <xdr:xfrm>
            <a:off x="0" y="0"/>
            <a:ext cx="0" cy="0"/>
          </xdr:xfrm>
          <a:graphic>
            <a:graphicData uri="http://schemas.microsoft.com/office/drawing/2010/slicer">
              <sle:slicer xmlns:sle="http://schemas.microsoft.com/office/drawing/2010/slicer" name="Gender 2"/>
            </a:graphicData>
          </a:graphic>
        </xdr:graphicFrame>
      </mc:Choice>
      <mc:Fallback xmlns="">
        <xdr:sp macro="" textlink="">
          <xdr:nvSpPr>
            <xdr:cNvPr id="0" name=""/>
            <xdr:cNvSpPr>
              <a:spLocks noTextEdit="1"/>
            </xdr:cNvSpPr>
          </xdr:nvSpPr>
          <xdr:spPr>
            <a:xfrm>
              <a:off x="10525123" y="5086350"/>
              <a:ext cx="2495551"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16</xdr:col>
      <xdr:colOff>66675</xdr:colOff>
      <xdr:row>18</xdr:row>
      <xdr:rowOff>76203</xdr:rowOff>
    </xdr:from>
    <xdr:to>
      <xdr:col>18</xdr:col>
      <xdr:colOff>200025</xdr:colOff>
      <xdr:row>23</xdr:row>
      <xdr:rowOff>66675</xdr:rowOff>
    </xdr:to>
    <xdr:cxnSp macro="">
      <xdr:nvCxnSpPr>
        <xdr:cNvPr id="4" name="Straight Arrow Connector 3" descr="Arrow">
          <a:extLst>
            <a:ext uri="{FF2B5EF4-FFF2-40B4-BE49-F238E27FC236}">
              <a16:creationId xmlns:a16="http://schemas.microsoft.com/office/drawing/2014/main" id="{A09EEB29-2F75-4E3C-A6B6-E0E86E49860B}"/>
            </a:ext>
          </a:extLst>
        </xdr:cNvPr>
        <xdr:cNvCxnSpPr>
          <a:stCxn id="7" idx="1"/>
        </xdr:cNvCxnSpPr>
      </xdr:nvCxnSpPr>
      <xdr:spPr>
        <a:xfrm flipH="1" flipV="1">
          <a:off x="13020675" y="3819528"/>
          <a:ext cx="1352550" cy="94297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9525</xdr:colOff>
      <xdr:row>2</xdr:row>
      <xdr:rowOff>152400</xdr:rowOff>
    </xdr:from>
    <xdr:to>
      <xdr:col>22</xdr:col>
      <xdr:colOff>228600</xdr:colOff>
      <xdr:row>8</xdr:row>
      <xdr:rowOff>114300</xdr:rowOff>
    </xdr:to>
    <xdr:sp macro="" textlink="">
      <xdr:nvSpPr>
        <xdr:cNvPr id="5" name="Rectangle 4">
          <a:extLst>
            <a:ext uri="{FF2B5EF4-FFF2-40B4-BE49-F238E27FC236}">
              <a16:creationId xmlns:a16="http://schemas.microsoft.com/office/drawing/2014/main" id="{4A15234B-C11A-48B0-8750-F7B8A6FCDB6B}"/>
            </a:ext>
          </a:extLst>
        </xdr:cNvPr>
        <xdr:cNvSpPr/>
      </xdr:nvSpPr>
      <xdr:spPr>
        <a:xfrm>
          <a:off x="13573125" y="742950"/>
          <a:ext cx="3267075" cy="12096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15</xdr:col>
      <xdr:colOff>295275</xdr:colOff>
      <xdr:row>5</xdr:row>
      <xdr:rowOff>80963</xdr:rowOff>
    </xdr:from>
    <xdr:to>
      <xdr:col>17</xdr:col>
      <xdr:colOff>9525</xdr:colOff>
      <xdr:row>10</xdr:row>
      <xdr:rowOff>66675</xdr:rowOff>
    </xdr:to>
    <xdr:cxnSp macro="">
      <xdr:nvCxnSpPr>
        <xdr:cNvPr id="6" name="Straight Arrow Connector 5" descr="Arrow">
          <a:extLst>
            <a:ext uri="{FF2B5EF4-FFF2-40B4-BE49-F238E27FC236}">
              <a16:creationId xmlns:a16="http://schemas.microsoft.com/office/drawing/2014/main" id="{D1E4DE27-B9E1-4291-A45D-C890A91CFAB9}"/>
            </a:ext>
          </a:extLst>
        </xdr:cNvPr>
        <xdr:cNvCxnSpPr>
          <a:stCxn id="5" idx="1"/>
        </xdr:cNvCxnSpPr>
      </xdr:nvCxnSpPr>
      <xdr:spPr>
        <a:xfrm flipH="1">
          <a:off x="12639675" y="1347788"/>
          <a:ext cx="933450" cy="93821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18</xdr:col>
      <xdr:colOff>200025</xdr:colOff>
      <xdr:row>17</xdr:row>
      <xdr:rowOff>180975</xdr:rowOff>
    </xdr:from>
    <xdr:to>
      <xdr:col>21</xdr:col>
      <xdr:colOff>190501</xdr:colOff>
      <xdr:row>28</xdr:row>
      <xdr:rowOff>142875</xdr:rowOff>
    </xdr:to>
    <xdr:sp macro="" textlink="">
      <xdr:nvSpPr>
        <xdr:cNvPr id="7" name="Rectangle 6">
          <a:extLst>
            <a:ext uri="{FF2B5EF4-FFF2-40B4-BE49-F238E27FC236}">
              <a16:creationId xmlns:a16="http://schemas.microsoft.com/office/drawing/2014/main" id="{58806E53-B007-4815-9A68-45CED13AC109}"/>
            </a:ext>
          </a:extLst>
        </xdr:cNvPr>
        <xdr:cNvSpPr/>
      </xdr:nvSpPr>
      <xdr:spPr>
        <a:xfrm>
          <a:off x="14373225" y="3733800"/>
          <a:ext cx="1819276" cy="20574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Female from the "Gender"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Female students.</a:t>
          </a:r>
        </a:p>
      </xdr:txBody>
    </xdr:sp>
    <xdr:clientData fPrintsWithSheet="0"/>
  </xdr:twoCellAnchor>
  <xdr:twoCellAnchor>
    <xdr:from>
      <xdr:col>16</xdr:col>
      <xdr:colOff>66674</xdr:colOff>
      <xdr:row>23</xdr:row>
      <xdr:rowOff>66675</xdr:rowOff>
    </xdr:from>
    <xdr:to>
      <xdr:col>18</xdr:col>
      <xdr:colOff>200025</xdr:colOff>
      <xdr:row>27</xdr:row>
      <xdr:rowOff>100012</xdr:rowOff>
    </xdr:to>
    <xdr:cxnSp macro="">
      <xdr:nvCxnSpPr>
        <xdr:cNvPr id="8" name="Straight Arrow Connector 7" descr="Arrow">
          <a:extLst>
            <a:ext uri="{FF2B5EF4-FFF2-40B4-BE49-F238E27FC236}">
              <a16:creationId xmlns:a16="http://schemas.microsoft.com/office/drawing/2014/main" id="{8A26D5EE-DE58-4E3B-B6BE-14D6E9AE9EB7}"/>
            </a:ext>
          </a:extLst>
        </xdr:cNvPr>
        <xdr:cNvCxnSpPr>
          <a:stCxn id="7" idx="1"/>
          <a:endCxn id="3" idx="3"/>
        </xdr:cNvCxnSpPr>
      </xdr:nvCxnSpPr>
      <xdr:spPr>
        <a:xfrm flipH="1">
          <a:off x="13020674" y="4762500"/>
          <a:ext cx="1352551" cy="79533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53</xdr:row>
      <xdr:rowOff>190499</xdr:rowOff>
    </xdr:from>
    <xdr:to>
      <xdr:col>11</xdr:col>
      <xdr:colOff>0</xdr:colOff>
      <xdr:row>77</xdr:row>
      <xdr:rowOff>180974</xdr:rowOff>
    </xdr:to>
    <xdr:graphicFrame macro="">
      <xdr:nvGraphicFramePr>
        <xdr:cNvPr id="13" name="Chart 12" descr="Enrollment of All Students by Gender and Race/Ethnicity">
          <a:extLst>
            <a:ext uri="{FF2B5EF4-FFF2-40B4-BE49-F238E27FC236}">
              <a16:creationId xmlns:a16="http://schemas.microsoft.com/office/drawing/2014/main" id="{B47BD841-2A0C-41FA-BA63-511A9521E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5</xdr:row>
      <xdr:rowOff>38100</xdr:rowOff>
    </xdr:from>
    <xdr:to>
      <xdr:col>3</xdr:col>
      <xdr:colOff>109538</xdr:colOff>
      <xdr:row>10</xdr:row>
      <xdr:rowOff>133350</xdr:rowOff>
    </xdr:to>
    <xdr:graphicFrame macro="">
      <xdr:nvGraphicFramePr>
        <xdr:cNvPr id="12" name="Chart 11" descr="Male Percentage">
          <a:extLst>
            <a:ext uri="{FF2B5EF4-FFF2-40B4-BE49-F238E27FC236}">
              <a16:creationId xmlns:a16="http://schemas.microsoft.com/office/drawing/2014/main" id="{523364F1-0860-4F38-8513-B5ABBA659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200025</xdr:colOff>
      <xdr:row>5</xdr:row>
      <xdr:rowOff>57150</xdr:rowOff>
    </xdr:from>
    <xdr:to>
      <xdr:col>9</xdr:col>
      <xdr:colOff>676275</xdr:colOff>
      <xdr:row>10</xdr:row>
      <xdr:rowOff>142875</xdr:rowOff>
    </xdr:to>
    <xdr:graphicFrame macro="">
      <xdr:nvGraphicFramePr>
        <xdr:cNvPr id="14" name="Chart 13" descr="Female Percentage">
          <a:extLst>
            <a:ext uri="{FF2B5EF4-FFF2-40B4-BE49-F238E27FC236}">
              <a16:creationId xmlns:a16="http://schemas.microsoft.com/office/drawing/2014/main" id="{3BECC68A-8257-4DAA-BCF2-AA311DD9A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76199</xdr:colOff>
      <xdr:row>25</xdr:row>
      <xdr:rowOff>0</xdr:rowOff>
    </xdr:from>
    <xdr:to>
      <xdr:col>27</xdr:col>
      <xdr:colOff>428624</xdr:colOff>
      <xdr:row>30</xdr:row>
      <xdr:rowOff>85725</xdr:rowOff>
    </xdr:to>
    <xdr:graphicFrame macro="">
      <xdr:nvGraphicFramePr>
        <xdr:cNvPr id="2" name="Chart 1" descr="Female Percentage">
          <a:extLst>
            <a:ext uri="{FF2B5EF4-FFF2-40B4-BE49-F238E27FC236}">
              <a16:creationId xmlns:a16="http://schemas.microsoft.com/office/drawing/2014/main" id="{72370811-DD6A-403C-893F-65E4F5BA68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366712</xdr:colOff>
      <xdr:row>25</xdr:row>
      <xdr:rowOff>95250</xdr:rowOff>
    </xdr:from>
    <xdr:to>
      <xdr:col>23</xdr:col>
      <xdr:colOff>114300</xdr:colOff>
      <xdr:row>31</xdr:row>
      <xdr:rowOff>0</xdr:rowOff>
    </xdr:to>
    <xdr:graphicFrame macro="">
      <xdr:nvGraphicFramePr>
        <xdr:cNvPr id="9" name="Chart 8" descr="Male Percentage">
          <a:extLst>
            <a:ext uri="{FF2B5EF4-FFF2-40B4-BE49-F238E27FC236}">
              <a16:creationId xmlns:a16="http://schemas.microsoft.com/office/drawing/2014/main" id="{DB003EF4-9C69-4A79-9970-1B72C40209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12</xdr:col>
      <xdr:colOff>9523</xdr:colOff>
      <xdr:row>10</xdr:row>
      <xdr:rowOff>9525</xdr:rowOff>
    </xdr:from>
    <xdr:to>
      <xdr:col>16</xdr:col>
      <xdr:colOff>133350</xdr:colOff>
      <xdr:row>23</xdr:row>
      <xdr:rowOff>57150</xdr:rowOff>
    </xdr:to>
    <mc:AlternateContent xmlns:mc="http://schemas.openxmlformats.org/markup-compatibility/2006" xmlns:a14="http://schemas.microsoft.com/office/drawing/2010/main">
      <mc:Choice Requires="a14">
        <xdr:graphicFrame macro="">
          <xdr:nvGraphicFramePr>
            <xdr:cNvPr id="2" name="Ethnicity 2" descr="Race/Ethnicity">
              <a:extLst>
                <a:ext uri="{FF2B5EF4-FFF2-40B4-BE49-F238E27FC236}">
                  <a16:creationId xmlns:a16="http://schemas.microsoft.com/office/drawing/2014/main" id="{049F3CD5-BD99-403B-A280-D197467B5D30}"/>
                </a:ext>
              </a:extLst>
            </xdr:cNvPr>
            <xdr:cNvGraphicFramePr/>
          </xdr:nvGraphicFramePr>
          <xdr:xfrm>
            <a:off x="0" y="0"/>
            <a:ext cx="0" cy="0"/>
          </xdr:xfrm>
          <a:graphic>
            <a:graphicData uri="http://schemas.microsoft.com/office/drawing/2010/slicer">
              <sle:slicer xmlns:sle="http://schemas.microsoft.com/office/drawing/2010/slicer" name="Ethnicity 2"/>
            </a:graphicData>
          </a:graphic>
        </xdr:graphicFrame>
      </mc:Choice>
      <mc:Fallback xmlns="">
        <xdr:sp macro="" textlink="">
          <xdr:nvSpPr>
            <xdr:cNvPr id="0" name=""/>
            <xdr:cNvSpPr>
              <a:spLocks noTextEdit="1"/>
            </xdr:cNvSpPr>
          </xdr:nvSpPr>
          <xdr:spPr>
            <a:xfrm>
              <a:off x="10629898" y="2228850"/>
              <a:ext cx="256222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12</xdr:col>
      <xdr:colOff>0</xdr:colOff>
      <xdr:row>24</xdr:row>
      <xdr:rowOff>9525</xdr:rowOff>
    </xdr:from>
    <xdr:to>
      <xdr:col>16</xdr:col>
      <xdr:colOff>133350</xdr:colOff>
      <xdr:row>29</xdr:row>
      <xdr:rowOff>38100</xdr:rowOff>
    </xdr:to>
    <mc:AlternateContent xmlns:mc="http://schemas.openxmlformats.org/markup-compatibility/2006" xmlns:a14="http://schemas.microsoft.com/office/drawing/2010/main">
      <mc:Choice Requires="a14">
        <xdr:graphicFrame macro="">
          <xdr:nvGraphicFramePr>
            <xdr:cNvPr id="3" name="Gender 3" descr="Gender">
              <a:extLst>
                <a:ext uri="{FF2B5EF4-FFF2-40B4-BE49-F238E27FC236}">
                  <a16:creationId xmlns:a16="http://schemas.microsoft.com/office/drawing/2014/main" id="{31005003-85C3-4BB5-8264-857EE4EBCA93}"/>
                </a:ext>
              </a:extLst>
            </xdr:cNvPr>
            <xdr:cNvGraphicFramePr/>
          </xdr:nvGraphicFramePr>
          <xdr:xfrm>
            <a:off x="0" y="0"/>
            <a:ext cx="0" cy="0"/>
          </xdr:xfrm>
          <a:graphic>
            <a:graphicData uri="http://schemas.microsoft.com/office/drawing/2010/slicer">
              <sle:slicer xmlns:sle="http://schemas.microsoft.com/office/drawing/2010/slicer" name="Gender 3"/>
            </a:graphicData>
          </a:graphic>
        </xdr:graphicFrame>
      </mc:Choice>
      <mc:Fallback xmlns="">
        <xdr:sp macro="" textlink="">
          <xdr:nvSpPr>
            <xdr:cNvPr id="0" name=""/>
            <xdr:cNvSpPr>
              <a:spLocks noTextEdit="1"/>
            </xdr:cNvSpPr>
          </xdr:nvSpPr>
          <xdr:spPr>
            <a:xfrm>
              <a:off x="10620375" y="4895850"/>
              <a:ext cx="2571750" cy="981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16</xdr:col>
      <xdr:colOff>133350</xdr:colOff>
      <xdr:row>16</xdr:row>
      <xdr:rowOff>128587</xdr:rowOff>
    </xdr:from>
    <xdr:to>
      <xdr:col>18</xdr:col>
      <xdr:colOff>266700</xdr:colOff>
      <xdr:row>21</xdr:row>
      <xdr:rowOff>152400</xdr:rowOff>
    </xdr:to>
    <xdr:cxnSp macro="">
      <xdr:nvCxnSpPr>
        <xdr:cNvPr id="4" name="Straight Arrow Connector 3" descr="Arrow">
          <a:extLst>
            <a:ext uri="{FF2B5EF4-FFF2-40B4-BE49-F238E27FC236}">
              <a16:creationId xmlns:a16="http://schemas.microsoft.com/office/drawing/2014/main" id="{B4063034-054A-451E-BB9D-6B706A48C0A2}"/>
            </a:ext>
          </a:extLst>
        </xdr:cNvPr>
        <xdr:cNvCxnSpPr>
          <a:stCxn id="7" idx="1"/>
          <a:endCxn id="2" idx="3"/>
        </xdr:cNvCxnSpPr>
      </xdr:nvCxnSpPr>
      <xdr:spPr>
        <a:xfrm flipH="1" flipV="1">
          <a:off x="13087350" y="3490912"/>
          <a:ext cx="1352550" cy="97631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600075</xdr:colOff>
      <xdr:row>2</xdr:row>
      <xdr:rowOff>0</xdr:rowOff>
    </xdr:from>
    <xdr:to>
      <xdr:col>22</xdr:col>
      <xdr:colOff>209550</xdr:colOff>
      <xdr:row>8</xdr:row>
      <xdr:rowOff>0</xdr:rowOff>
    </xdr:to>
    <xdr:sp macro="" textlink="">
      <xdr:nvSpPr>
        <xdr:cNvPr id="5" name="Rectangle 4">
          <a:extLst>
            <a:ext uri="{FF2B5EF4-FFF2-40B4-BE49-F238E27FC236}">
              <a16:creationId xmlns:a16="http://schemas.microsoft.com/office/drawing/2014/main" id="{B871200A-7A80-4554-92A3-E3A713CCB4FC}"/>
            </a:ext>
          </a:extLst>
        </xdr:cNvPr>
        <xdr:cNvSpPr/>
      </xdr:nvSpPr>
      <xdr:spPr>
        <a:xfrm>
          <a:off x="13554075" y="590550"/>
          <a:ext cx="3267075" cy="12477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15</xdr:col>
      <xdr:colOff>352425</xdr:colOff>
      <xdr:row>4</xdr:row>
      <xdr:rowOff>138113</xdr:rowOff>
    </xdr:from>
    <xdr:to>
      <xdr:col>16</xdr:col>
      <xdr:colOff>600075</xdr:colOff>
      <xdr:row>10</xdr:row>
      <xdr:rowOff>47625</xdr:rowOff>
    </xdr:to>
    <xdr:cxnSp macro="">
      <xdr:nvCxnSpPr>
        <xdr:cNvPr id="6" name="Straight Arrow Connector 5" descr="Arrow">
          <a:extLst>
            <a:ext uri="{FF2B5EF4-FFF2-40B4-BE49-F238E27FC236}">
              <a16:creationId xmlns:a16="http://schemas.microsoft.com/office/drawing/2014/main" id="{F9A398C1-5D16-47F5-835C-A9BCEA061B13}"/>
            </a:ext>
          </a:extLst>
        </xdr:cNvPr>
        <xdr:cNvCxnSpPr>
          <a:stCxn id="5" idx="1"/>
        </xdr:cNvCxnSpPr>
      </xdr:nvCxnSpPr>
      <xdr:spPr>
        <a:xfrm flipH="1">
          <a:off x="12696825" y="1214438"/>
          <a:ext cx="857250" cy="105251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18</xdr:col>
      <xdr:colOff>266700</xdr:colOff>
      <xdr:row>16</xdr:row>
      <xdr:rowOff>76200</xdr:rowOff>
    </xdr:from>
    <xdr:to>
      <xdr:col>21</xdr:col>
      <xdr:colOff>257176</xdr:colOff>
      <xdr:row>27</xdr:row>
      <xdr:rowOff>38100</xdr:rowOff>
    </xdr:to>
    <xdr:sp macro="" textlink="">
      <xdr:nvSpPr>
        <xdr:cNvPr id="7" name="Rectangle 6">
          <a:extLst>
            <a:ext uri="{FF2B5EF4-FFF2-40B4-BE49-F238E27FC236}">
              <a16:creationId xmlns:a16="http://schemas.microsoft.com/office/drawing/2014/main" id="{F17BD08F-5A56-433B-A045-433C96204B81}"/>
            </a:ext>
          </a:extLst>
        </xdr:cNvPr>
        <xdr:cNvSpPr/>
      </xdr:nvSpPr>
      <xdr:spPr>
        <a:xfrm>
          <a:off x="14439900" y="3438525"/>
          <a:ext cx="1819276" cy="20574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Female from the "Gender"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Female students.</a:t>
          </a:r>
        </a:p>
      </xdr:txBody>
    </xdr:sp>
    <xdr:clientData fPrintsWithSheet="0"/>
  </xdr:twoCellAnchor>
  <xdr:twoCellAnchor>
    <xdr:from>
      <xdr:col>16</xdr:col>
      <xdr:colOff>133350</xdr:colOff>
      <xdr:row>21</xdr:row>
      <xdr:rowOff>152400</xdr:rowOff>
    </xdr:from>
    <xdr:to>
      <xdr:col>18</xdr:col>
      <xdr:colOff>266700</xdr:colOff>
      <xdr:row>26</xdr:row>
      <xdr:rowOff>119062</xdr:rowOff>
    </xdr:to>
    <xdr:cxnSp macro="">
      <xdr:nvCxnSpPr>
        <xdr:cNvPr id="8" name="Straight Arrow Connector 7" descr="Arrow">
          <a:extLst>
            <a:ext uri="{FF2B5EF4-FFF2-40B4-BE49-F238E27FC236}">
              <a16:creationId xmlns:a16="http://schemas.microsoft.com/office/drawing/2014/main" id="{DDB6D4F9-1770-4809-8A85-A6B923F1C5C8}"/>
            </a:ext>
          </a:extLst>
        </xdr:cNvPr>
        <xdr:cNvCxnSpPr>
          <a:stCxn id="7" idx="1"/>
          <a:endCxn id="3" idx="3"/>
        </xdr:cNvCxnSpPr>
      </xdr:nvCxnSpPr>
      <xdr:spPr>
        <a:xfrm flipH="1">
          <a:off x="13087350" y="4467225"/>
          <a:ext cx="1352550" cy="9191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904875</xdr:colOff>
      <xdr:row>5</xdr:row>
      <xdr:rowOff>66675</xdr:rowOff>
    </xdr:from>
    <xdr:to>
      <xdr:col>3</xdr:col>
      <xdr:colOff>176213</xdr:colOff>
      <xdr:row>10</xdr:row>
      <xdr:rowOff>147639</xdr:rowOff>
    </xdr:to>
    <xdr:graphicFrame macro="">
      <xdr:nvGraphicFramePr>
        <xdr:cNvPr id="14" name="Chart 13" descr="Male Percentage">
          <a:extLst>
            <a:ext uri="{FF2B5EF4-FFF2-40B4-BE49-F238E27FC236}">
              <a16:creationId xmlns:a16="http://schemas.microsoft.com/office/drawing/2014/main" id="{82ED0471-56BD-418B-821B-200FF4866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685800</xdr:colOff>
      <xdr:row>5</xdr:row>
      <xdr:rowOff>57150</xdr:rowOff>
    </xdr:from>
    <xdr:to>
      <xdr:col>9</xdr:col>
      <xdr:colOff>352425</xdr:colOff>
      <xdr:row>10</xdr:row>
      <xdr:rowOff>138113</xdr:rowOff>
    </xdr:to>
    <xdr:graphicFrame macro="">
      <xdr:nvGraphicFramePr>
        <xdr:cNvPr id="15" name="Chart 14" descr="Female Percentage">
          <a:extLst>
            <a:ext uri="{FF2B5EF4-FFF2-40B4-BE49-F238E27FC236}">
              <a16:creationId xmlns:a16="http://schemas.microsoft.com/office/drawing/2014/main" id="{B89F48C6-2B40-4C08-9378-96B0F1CDA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190500</xdr:rowOff>
    </xdr:from>
    <xdr:to>
      <xdr:col>10</xdr:col>
      <xdr:colOff>762000</xdr:colOff>
      <xdr:row>75</xdr:row>
      <xdr:rowOff>180975</xdr:rowOff>
    </xdr:to>
    <xdr:graphicFrame macro="">
      <xdr:nvGraphicFramePr>
        <xdr:cNvPr id="9" name="Chart 8" descr="Enrollment of Undergraduate Students by Gender and Race/Ethnicity Graph">
          <a:extLst>
            <a:ext uri="{FF2B5EF4-FFF2-40B4-BE49-F238E27FC236}">
              <a16:creationId xmlns:a16="http://schemas.microsoft.com/office/drawing/2014/main" id="{08D3DBC9-3D90-4F45-A557-E5D88842D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104775</xdr:colOff>
      <xdr:row>26</xdr:row>
      <xdr:rowOff>38100</xdr:rowOff>
    </xdr:from>
    <xdr:to>
      <xdr:col>22</xdr:col>
      <xdr:colOff>471488</xdr:colOff>
      <xdr:row>31</xdr:row>
      <xdr:rowOff>119064</xdr:rowOff>
    </xdr:to>
    <xdr:graphicFrame macro="">
      <xdr:nvGraphicFramePr>
        <xdr:cNvPr id="4" name="Chart 3" descr="Male Percentage">
          <a:extLst>
            <a:ext uri="{FF2B5EF4-FFF2-40B4-BE49-F238E27FC236}">
              <a16:creationId xmlns:a16="http://schemas.microsoft.com/office/drawing/2014/main" id="{D74A6844-C651-4AB6-BCD1-B27BAC891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342900</xdr:colOff>
      <xdr:row>26</xdr:row>
      <xdr:rowOff>19050</xdr:rowOff>
    </xdr:from>
    <xdr:to>
      <xdr:col>26</xdr:col>
      <xdr:colOff>114300</xdr:colOff>
      <xdr:row>31</xdr:row>
      <xdr:rowOff>100013</xdr:rowOff>
    </xdr:to>
    <xdr:graphicFrame macro="">
      <xdr:nvGraphicFramePr>
        <xdr:cNvPr id="5" name="Chart 4" descr="Female Percentage">
          <a:extLst>
            <a:ext uri="{FF2B5EF4-FFF2-40B4-BE49-F238E27FC236}">
              <a16:creationId xmlns:a16="http://schemas.microsoft.com/office/drawing/2014/main" id="{DA3B3985-CF8E-48B6-958E-46B718281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9523</xdr:colOff>
      <xdr:row>10</xdr:row>
      <xdr:rowOff>9525</xdr:rowOff>
    </xdr:from>
    <xdr:to>
      <xdr:col>16</xdr:col>
      <xdr:colOff>85724</xdr:colOff>
      <xdr:row>23</xdr:row>
      <xdr:rowOff>57150</xdr:rowOff>
    </xdr:to>
    <mc:AlternateContent xmlns:mc="http://schemas.openxmlformats.org/markup-compatibility/2006" xmlns:a14="http://schemas.microsoft.com/office/drawing/2010/main">
      <mc:Choice Requires="a14">
        <xdr:graphicFrame macro="">
          <xdr:nvGraphicFramePr>
            <xdr:cNvPr id="2" name="Ethnicity 3" descr="Race/Ethnicity">
              <a:extLst>
                <a:ext uri="{FF2B5EF4-FFF2-40B4-BE49-F238E27FC236}">
                  <a16:creationId xmlns:a16="http://schemas.microsoft.com/office/drawing/2014/main" id="{00A95E8D-1FA4-4906-9A84-50F1DA59E805}"/>
                </a:ext>
              </a:extLst>
            </xdr:cNvPr>
            <xdr:cNvGraphicFramePr/>
          </xdr:nvGraphicFramePr>
          <xdr:xfrm>
            <a:off x="0" y="0"/>
            <a:ext cx="0" cy="0"/>
          </xdr:xfrm>
          <a:graphic>
            <a:graphicData uri="http://schemas.microsoft.com/office/drawing/2010/slicer">
              <sle:slicer xmlns:sle="http://schemas.microsoft.com/office/drawing/2010/slicer" name="Ethnicity 3"/>
            </a:graphicData>
          </a:graphic>
        </xdr:graphicFrame>
      </mc:Choice>
      <mc:Fallback xmlns="">
        <xdr:sp macro="" textlink="">
          <xdr:nvSpPr>
            <xdr:cNvPr id="0" name=""/>
            <xdr:cNvSpPr>
              <a:spLocks noTextEdit="1"/>
            </xdr:cNvSpPr>
          </xdr:nvSpPr>
          <xdr:spPr>
            <a:xfrm>
              <a:off x="10525123" y="2228850"/>
              <a:ext cx="2514601"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xdr:colOff>
      <xdr:row>24</xdr:row>
      <xdr:rowOff>9526</xdr:rowOff>
    </xdr:from>
    <xdr:to>
      <xdr:col>16</xdr:col>
      <xdr:colOff>85725</xdr:colOff>
      <xdr:row>28</xdr:row>
      <xdr:rowOff>180976</xdr:rowOff>
    </xdr:to>
    <mc:AlternateContent xmlns:mc="http://schemas.openxmlformats.org/markup-compatibility/2006" xmlns:a14="http://schemas.microsoft.com/office/drawing/2010/main">
      <mc:Choice Requires="a14">
        <xdr:graphicFrame macro="">
          <xdr:nvGraphicFramePr>
            <xdr:cNvPr id="3" name="Gender 4" descr="Gender">
              <a:extLst>
                <a:ext uri="{FF2B5EF4-FFF2-40B4-BE49-F238E27FC236}">
                  <a16:creationId xmlns:a16="http://schemas.microsoft.com/office/drawing/2014/main" id="{B95F7B5A-3C15-4588-9512-2D80BC2BDDB7}"/>
                </a:ext>
              </a:extLst>
            </xdr:cNvPr>
            <xdr:cNvGraphicFramePr/>
          </xdr:nvGraphicFramePr>
          <xdr:xfrm>
            <a:off x="0" y="0"/>
            <a:ext cx="0" cy="0"/>
          </xdr:xfrm>
          <a:graphic>
            <a:graphicData uri="http://schemas.microsoft.com/office/drawing/2010/slicer">
              <sle:slicer xmlns:sle="http://schemas.microsoft.com/office/drawing/2010/slicer" name="Gender 4"/>
            </a:graphicData>
          </a:graphic>
        </xdr:graphicFrame>
      </mc:Choice>
      <mc:Fallback xmlns="">
        <xdr:sp macro="" textlink="">
          <xdr:nvSpPr>
            <xdr:cNvPr id="0" name=""/>
            <xdr:cNvSpPr>
              <a:spLocks noTextEdit="1"/>
            </xdr:cNvSpPr>
          </xdr:nvSpPr>
          <xdr:spPr>
            <a:xfrm>
              <a:off x="10515601" y="4895851"/>
              <a:ext cx="2524124"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16</xdr:col>
      <xdr:colOff>85724</xdr:colOff>
      <xdr:row>16</xdr:row>
      <xdr:rowOff>128587</xdr:rowOff>
    </xdr:from>
    <xdr:to>
      <xdr:col>17</xdr:col>
      <xdr:colOff>333374</xdr:colOff>
      <xdr:row>21</xdr:row>
      <xdr:rowOff>90486</xdr:rowOff>
    </xdr:to>
    <xdr:cxnSp macro="">
      <xdr:nvCxnSpPr>
        <xdr:cNvPr id="4" name="Straight Arrow Connector 3" descr="Arrow">
          <a:extLst>
            <a:ext uri="{FF2B5EF4-FFF2-40B4-BE49-F238E27FC236}">
              <a16:creationId xmlns:a16="http://schemas.microsoft.com/office/drawing/2014/main" id="{6BB35919-BC81-4A9E-A333-C00520D2CD6B}"/>
            </a:ext>
          </a:extLst>
        </xdr:cNvPr>
        <xdr:cNvCxnSpPr>
          <a:stCxn id="7" idx="1"/>
          <a:endCxn id="2" idx="3"/>
        </xdr:cNvCxnSpPr>
      </xdr:nvCxnSpPr>
      <xdr:spPr>
        <a:xfrm flipH="1" flipV="1">
          <a:off x="13039724" y="3490912"/>
          <a:ext cx="857250" cy="91439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28574</xdr:colOff>
      <xdr:row>3</xdr:row>
      <xdr:rowOff>28575</xdr:rowOff>
    </xdr:from>
    <xdr:to>
      <xdr:col>22</xdr:col>
      <xdr:colOff>247649</xdr:colOff>
      <xdr:row>9</xdr:row>
      <xdr:rowOff>114299</xdr:rowOff>
    </xdr:to>
    <xdr:sp macro="" textlink="">
      <xdr:nvSpPr>
        <xdr:cNvPr id="5" name="Rectangle 4">
          <a:extLst>
            <a:ext uri="{FF2B5EF4-FFF2-40B4-BE49-F238E27FC236}">
              <a16:creationId xmlns:a16="http://schemas.microsoft.com/office/drawing/2014/main" id="{C10D25C9-6A68-4CF5-8012-E0DBDC153F02}"/>
            </a:ext>
          </a:extLst>
        </xdr:cNvPr>
        <xdr:cNvSpPr/>
      </xdr:nvSpPr>
      <xdr:spPr>
        <a:xfrm>
          <a:off x="13592174" y="914400"/>
          <a:ext cx="3267075" cy="1228724"/>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15</xdr:col>
      <xdr:colOff>285751</xdr:colOff>
      <xdr:row>6</xdr:row>
      <xdr:rowOff>71437</xdr:rowOff>
    </xdr:from>
    <xdr:to>
      <xdr:col>17</xdr:col>
      <xdr:colOff>28574</xdr:colOff>
      <xdr:row>10</xdr:row>
      <xdr:rowOff>66673</xdr:rowOff>
    </xdr:to>
    <xdr:cxnSp macro="">
      <xdr:nvCxnSpPr>
        <xdr:cNvPr id="6" name="Straight Arrow Connector 5" descr="Arrow">
          <a:extLst>
            <a:ext uri="{FF2B5EF4-FFF2-40B4-BE49-F238E27FC236}">
              <a16:creationId xmlns:a16="http://schemas.microsoft.com/office/drawing/2014/main" id="{B546F4BE-9E2C-44AA-9623-AF4B505C5051}"/>
            </a:ext>
          </a:extLst>
        </xdr:cNvPr>
        <xdr:cNvCxnSpPr>
          <a:stCxn id="5" idx="1"/>
        </xdr:cNvCxnSpPr>
      </xdr:nvCxnSpPr>
      <xdr:spPr>
        <a:xfrm flipH="1">
          <a:off x="12630151" y="1528762"/>
          <a:ext cx="962023" cy="757236"/>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333374</xdr:colOff>
      <xdr:row>16</xdr:row>
      <xdr:rowOff>57148</xdr:rowOff>
    </xdr:from>
    <xdr:to>
      <xdr:col>20</xdr:col>
      <xdr:colOff>323850</xdr:colOff>
      <xdr:row>26</xdr:row>
      <xdr:rowOff>123823</xdr:rowOff>
    </xdr:to>
    <xdr:sp macro="" textlink="">
      <xdr:nvSpPr>
        <xdr:cNvPr id="7" name="Rectangle 6">
          <a:extLst>
            <a:ext uri="{FF2B5EF4-FFF2-40B4-BE49-F238E27FC236}">
              <a16:creationId xmlns:a16="http://schemas.microsoft.com/office/drawing/2014/main" id="{617CA976-89D8-4E90-AF0A-D9BFE7843416}"/>
            </a:ext>
          </a:extLst>
        </xdr:cNvPr>
        <xdr:cNvSpPr/>
      </xdr:nvSpPr>
      <xdr:spPr>
        <a:xfrm>
          <a:off x="13896974" y="3419473"/>
          <a:ext cx="1819276" cy="19716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Female from the "Gender"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Female students.</a:t>
          </a:r>
        </a:p>
      </xdr:txBody>
    </xdr:sp>
    <xdr:clientData fPrintsWithSheet="0"/>
  </xdr:twoCellAnchor>
  <xdr:twoCellAnchor>
    <xdr:from>
      <xdr:col>16</xdr:col>
      <xdr:colOff>85725</xdr:colOff>
      <xdr:row>21</xdr:row>
      <xdr:rowOff>90486</xdr:rowOff>
    </xdr:from>
    <xdr:to>
      <xdr:col>17</xdr:col>
      <xdr:colOff>333374</xdr:colOff>
      <xdr:row>26</xdr:row>
      <xdr:rowOff>95251</xdr:rowOff>
    </xdr:to>
    <xdr:cxnSp macro="">
      <xdr:nvCxnSpPr>
        <xdr:cNvPr id="8" name="Straight Arrow Connector 7" descr="Arrow">
          <a:extLst>
            <a:ext uri="{FF2B5EF4-FFF2-40B4-BE49-F238E27FC236}">
              <a16:creationId xmlns:a16="http://schemas.microsoft.com/office/drawing/2014/main" id="{3A9CBF2B-D247-43E4-AC86-DAA2E6B3A91D}"/>
            </a:ext>
          </a:extLst>
        </xdr:cNvPr>
        <xdr:cNvCxnSpPr>
          <a:stCxn id="7" idx="1"/>
          <a:endCxn id="3" idx="3"/>
        </xdr:cNvCxnSpPr>
      </xdr:nvCxnSpPr>
      <xdr:spPr>
        <a:xfrm flipH="1">
          <a:off x="13039725" y="4405311"/>
          <a:ext cx="857249" cy="95726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6</xdr:col>
      <xdr:colOff>95250</xdr:colOff>
      <xdr:row>5</xdr:row>
      <xdr:rowOff>76200</xdr:rowOff>
    </xdr:from>
    <xdr:to>
      <xdr:col>9</xdr:col>
      <xdr:colOff>342900</xdr:colOff>
      <xdr:row>10</xdr:row>
      <xdr:rowOff>138111</xdr:rowOff>
    </xdr:to>
    <xdr:graphicFrame macro="">
      <xdr:nvGraphicFramePr>
        <xdr:cNvPr id="13" name="Chart 12" descr="Female Percentage">
          <a:extLst>
            <a:ext uri="{FF2B5EF4-FFF2-40B4-BE49-F238E27FC236}">
              <a16:creationId xmlns:a16="http://schemas.microsoft.com/office/drawing/2014/main" id="{89CF4734-6C44-4202-8068-002AC2073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1562100</xdr:colOff>
      <xdr:row>5</xdr:row>
      <xdr:rowOff>57150</xdr:rowOff>
    </xdr:from>
    <xdr:to>
      <xdr:col>3</xdr:col>
      <xdr:colOff>519113</xdr:colOff>
      <xdr:row>10</xdr:row>
      <xdr:rowOff>123825</xdr:rowOff>
    </xdr:to>
    <xdr:graphicFrame macro="">
      <xdr:nvGraphicFramePr>
        <xdr:cNvPr id="15" name="Chart 14" descr="Male Percentage">
          <a:extLst>
            <a:ext uri="{FF2B5EF4-FFF2-40B4-BE49-F238E27FC236}">
              <a16:creationId xmlns:a16="http://schemas.microsoft.com/office/drawing/2014/main" id="{58C1AA94-C0D3-43BF-A614-A7BAF8364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9524</xdr:rowOff>
    </xdr:from>
    <xdr:to>
      <xdr:col>10</xdr:col>
      <xdr:colOff>761999</xdr:colOff>
      <xdr:row>77</xdr:row>
      <xdr:rowOff>38099</xdr:rowOff>
    </xdr:to>
    <xdr:graphicFrame macro="">
      <xdr:nvGraphicFramePr>
        <xdr:cNvPr id="9" name="Chart 8" descr="Enrollment of Graduate Students by Gender and Race/Ethnicity Graph">
          <a:extLst>
            <a:ext uri="{FF2B5EF4-FFF2-40B4-BE49-F238E27FC236}">
              <a16:creationId xmlns:a16="http://schemas.microsoft.com/office/drawing/2014/main" id="{185A9DC0-0352-4460-BD3A-8B7DF515C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18</xdr:col>
      <xdr:colOff>204789</xdr:colOff>
      <xdr:row>27</xdr:row>
      <xdr:rowOff>0</xdr:rowOff>
    </xdr:from>
    <xdr:to>
      <xdr:col>22</xdr:col>
      <xdr:colOff>433389</xdr:colOff>
      <xdr:row>32</xdr:row>
      <xdr:rowOff>61911</xdr:rowOff>
    </xdr:to>
    <xdr:graphicFrame macro="">
      <xdr:nvGraphicFramePr>
        <xdr:cNvPr id="10" name="Chart 9" descr="Female Percentage">
          <a:extLst>
            <a:ext uri="{FF2B5EF4-FFF2-40B4-BE49-F238E27FC236}">
              <a16:creationId xmlns:a16="http://schemas.microsoft.com/office/drawing/2014/main" id="{F38A12DD-B183-4333-8BEF-5D3B7EF51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381000</xdr:colOff>
      <xdr:row>27</xdr:row>
      <xdr:rowOff>19050</xdr:rowOff>
    </xdr:from>
    <xdr:to>
      <xdr:col>27</xdr:col>
      <xdr:colOff>23813</xdr:colOff>
      <xdr:row>32</xdr:row>
      <xdr:rowOff>85725</xdr:rowOff>
    </xdr:to>
    <xdr:graphicFrame macro="">
      <xdr:nvGraphicFramePr>
        <xdr:cNvPr id="11" name="Chart 10" descr="Male Percentage">
          <a:extLst>
            <a:ext uri="{FF2B5EF4-FFF2-40B4-BE49-F238E27FC236}">
              <a16:creationId xmlns:a16="http://schemas.microsoft.com/office/drawing/2014/main" id="{0A68FFDD-E14C-4F4F-A7C8-02D33C535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28574</xdr:colOff>
      <xdr:row>6</xdr:row>
      <xdr:rowOff>47625</xdr:rowOff>
    </xdr:from>
    <xdr:to>
      <xdr:col>11</xdr:col>
      <xdr:colOff>361950</xdr:colOff>
      <xdr:row>19</xdr:row>
      <xdr:rowOff>95250</xdr:rowOff>
    </xdr:to>
    <mc:AlternateContent xmlns:mc="http://schemas.openxmlformats.org/markup-compatibility/2006" xmlns:a14="http://schemas.microsoft.com/office/drawing/2010/main">
      <mc:Choice Requires="a14">
        <xdr:graphicFrame macro="">
          <xdr:nvGraphicFramePr>
            <xdr:cNvPr id="2" name="College 1" descr="College">
              <a:extLst>
                <a:ext uri="{FF2B5EF4-FFF2-40B4-BE49-F238E27FC236}">
                  <a16:creationId xmlns:a16="http://schemas.microsoft.com/office/drawing/2014/main" id="{7FAEED66-90B9-43B8-B64B-F7AFC344D47C}"/>
                </a:ext>
              </a:extLst>
            </xdr:cNvPr>
            <xdr:cNvGraphicFramePr/>
          </xdr:nvGraphicFramePr>
          <xdr:xfrm>
            <a:off x="0" y="0"/>
            <a:ext cx="0" cy="0"/>
          </xdr:xfrm>
          <a:graphic>
            <a:graphicData uri="http://schemas.microsoft.com/office/drawing/2010/slicer">
              <sle:slicer xmlns:sle="http://schemas.microsoft.com/office/drawing/2010/slicer" name="College 1"/>
            </a:graphicData>
          </a:graphic>
        </xdr:graphicFrame>
      </mc:Choice>
      <mc:Fallback xmlns="">
        <xdr:sp macro="" textlink="">
          <xdr:nvSpPr>
            <xdr:cNvPr id="0" name=""/>
            <xdr:cNvSpPr>
              <a:spLocks noTextEdit="1"/>
            </xdr:cNvSpPr>
          </xdr:nvSpPr>
          <xdr:spPr>
            <a:xfrm>
              <a:off x="6143624" y="1504950"/>
              <a:ext cx="21621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8</xdr:col>
      <xdr:colOff>28575</xdr:colOff>
      <xdr:row>20</xdr:row>
      <xdr:rowOff>57151</xdr:rowOff>
    </xdr:from>
    <xdr:to>
      <xdr:col>11</xdr:col>
      <xdr:colOff>342901</xdr:colOff>
      <xdr:row>27</xdr:row>
      <xdr:rowOff>57151</xdr:rowOff>
    </xdr:to>
    <mc:AlternateContent xmlns:mc="http://schemas.openxmlformats.org/markup-compatibility/2006" xmlns:a14="http://schemas.microsoft.com/office/drawing/2010/main">
      <mc:Choice Requires="a14">
        <xdr:graphicFrame macro="">
          <xdr:nvGraphicFramePr>
            <xdr:cNvPr id="3" name="AAE 1" descr="AAE">
              <a:extLst>
                <a:ext uri="{FF2B5EF4-FFF2-40B4-BE49-F238E27FC236}">
                  <a16:creationId xmlns:a16="http://schemas.microsoft.com/office/drawing/2014/main" id="{610F2416-2150-4B0F-BC3C-5F285A42B9F0}"/>
                </a:ext>
              </a:extLst>
            </xdr:cNvPr>
            <xdr:cNvGraphicFramePr/>
          </xdr:nvGraphicFramePr>
          <xdr:xfrm>
            <a:off x="0" y="0"/>
            <a:ext cx="0" cy="0"/>
          </xdr:xfrm>
          <a:graphic>
            <a:graphicData uri="http://schemas.microsoft.com/office/drawing/2010/slicer">
              <sle:slicer xmlns:sle="http://schemas.microsoft.com/office/drawing/2010/slicer" name="AAE 1"/>
            </a:graphicData>
          </a:graphic>
        </xdr:graphicFrame>
      </mc:Choice>
      <mc:Fallback xmlns="">
        <xdr:sp macro="" textlink="">
          <xdr:nvSpPr>
            <xdr:cNvPr id="0" name=""/>
            <xdr:cNvSpPr>
              <a:spLocks noTextEdit="1"/>
            </xdr:cNvSpPr>
          </xdr:nvSpPr>
          <xdr:spPr>
            <a:xfrm>
              <a:off x="6143625" y="4181476"/>
              <a:ext cx="2143126" cy="1333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13</xdr:col>
      <xdr:colOff>95250</xdr:colOff>
      <xdr:row>12</xdr:row>
      <xdr:rowOff>133346</xdr:rowOff>
    </xdr:from>
    <xdr:to>
      <xdr:col>16</xdr:col>
      <xdr:colOff>85726</xdr:colOff>
      <xdr:row>23</xdr:row>
      <xdr:rowOff>180974</xdr:rowOff>
    </xdr:to>
    <xdr:sp macro="" textlink="">
      <xdr:nvSpPr>
        <xdr:cNvPr id="4" name="Rectangle 3">
          <a:extLst>
            <a:ext uri="{FF2B5EF4-FFF2-40B4-BE49-F238E27FC236}">
              <a16:creationId xmlns:a16="http://schemas.microsoft.com/office/drawing/2014/main" id="{4D22C26A-6C4A-4D0B-BA5F-72BDD123762E}"/>
            </a:ext>
          </a:extLst>
        </xdr:cNvPr>
        <xdr:cNvSpPr/>
      </xdr:nvSpPr>
      <xdr:spPr>
        <a:xfrm>
          <a:off x="9258300" y="2733671"/>
          <a:ext cx="1819276" cy="21431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11</xdr:col>
      <xdr:colOff>361950</xdr:colOff>
      <xdr:row>12</xdr:row>
      <xdr:rowOff>166687</xdr:rowOff>
    </xdr:from>
    <xdr:to>
      <xdr:col>13</xdr:col>
      <xdr:colOff>95250</xdr:colOff>
      <xdr:row>18</xdr:row>
      <xdr:rowOff>61910</xdr:rowOff>
    </xdr:to>
    <xdr:cxnSp macro="">
      <xdr:nvCxnSpPr>
        <xdr:cNvPr id="5" name="Straight Arrow Connector 4" descr="Arrow">
          <a:extLst>
            <a:ext uri="{FF2B5EF4-FFF2-40B4-BE49-F238E27FC236}">
              <a16:creationId xmlns:a16="http://schemas.microsoft.com/office/drawing/2014/main" id="{B21119F8-4074-4DC9-B6FE-5EAE4B78B87F}"/>
            </a:ext>
          </a:extLst>
        </xdr:cNvPr>
        <xdr:cNvCxnSpPr>
          <a:stCxn id="4" idx="1"/>
          <a:endCxn id="2" idx="3"/>
        </xdr:cNvCxnSpPr>
      </xdr:nvCxnSpPr>
      <xdr:spPr>
        <a:xfrm flipH="1" flipV="1">
          <a:off x="8305800" y="2767012"/>
          <a:ext cx="952500" cy="103822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38100</xdr:colOff>
      <xdr:row>0</xdr:row>
      <xdr:rowOff>95250</xdr:rowOff>
    </xdr:from>
    <xdr:to>
      <xdr:col>17</xdr:col>
      <xdr:colOff>257175</xdr:colOff>
      <xdr:row>5</xdr:row>
      <xdr:rowOff>85725</xdr:rowOff>
    </xdr:to>
    <xdr:sp macro="" textlink="">
      <xdr:nvSpPr>
        <xdr:cNvPr id="6" name="Rectangle 5">
          <a:extLst>
            <a:ext uri="{FF2B5EF4-FFF2-40B4-BE49-F238E27FC236}">
              <a16:creationId xmlns:a16="http://schemas.microsoft.com/office/drawing/2014/main" id="{895422C4-5FF5-41A4-AA91-E5622B68C7B4}"/>
            </a:ext>
          </a:extLst>
        </xdr:cNvPr>
        <xdr:cNvSpPr/>
      </xdr:nvSpPr>
      <xdr:spPr>
        <a:xfrm>
          <a:off x="8591550" y="95250"/>
          <a:ext cx="3267075" cy="12573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10</xdr:col>
      <xdr:colOff>552450</xdr:colOff>
      <xdr:row>2</xdr:row>
      <xdr:rowOff>133350</xdr:rowOff>
    </xdr:from>
    <xdr:to>
      <xdr:col>12</xdr:col>
      <xdr:colOff>38100</xdr:colOff>
      <xdr:row>6</xdr:row>
      <xdr:rowOff>85724</xdr:rowOff>
    </xdr:to>
    <xdr:cxnSp macro="">
      <xdr:nvCxnSpPr>
        <xdr:cNvPr id="7" name="Straight Arrow Connector 6" descr="Arrow">
          <a:extLst>
            <a:ext uri="{FF2B5EF4-FFF2-40B4-BE49-F238E27FC236}">
              <a16:creationId xmlns:a16="http://schemas.microsoft.com/office/drawing/2014/main" id="{2038D911-7AF6-4E27-88AC-F3ECBF3CD499}"/>
            </a:ext>
          </a:extLst>
        </xdr:cNvPr>
        <xdr:cNvCxnSpPr>
          <a:stCxn id="6" idx="1"/>
        </xdr:cNvCxnSpPr>
      </xdr:nvCxnSpPr>
      <xdr:spPr>
        <a:xfrm flipH="1">
          <a:off x="7886700" y="723900"/>
          <a:ext cx="704850" cy="81914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11</xdr:col>
      <xdr:colOff>342901</xdr:colOff>
      <xdr:row>18</xdr:row>
      <xdr:rowOff>61910</xdr:rowOff>
    </xdr:from>
    <xdr:to>
      <xdr:col>13</xdr:col>
      <xdr:colOff>95250</xdr:colOff>
      <xdr:row>23</xdr:row>
      <xdr:rowOff>152401</xdr:rowOff>
    </xdr:to>
    <xdr:cxnSp macro="">
      <xdr:nvCxnSpPr>
        <xdr:cNvPr id="8" name="Straight Arrow Connector 7" descr="Arrow">
          <a:extLst>
            <a:ext uri="{FF2B5EF4-FFF2-40B4-BE49-F238E27FC236}">
              <a16:creationId xmlns:a16="http://schemas.microsoft.com/office/drawing/2014/main" id="{A1BB2E09-3633-41DD-8828-955A4B4E7C45}"/>
            </a:ext>
          </a:extLst>
        </xdr:cNvPr>
        <xdr:cNvCxnSpPr>
          <a:stCxn id="4" idx="1"/>
          <a:endCxn id="3" idx="3"/>
        </xdr:cNvCxnSpPr>
      </xdr:nvCxnSpPr>
      <xdr:spPr>
        <a:xfrm flipH="1">
          <a:off x="8286751" y="3805235"/>
          <a:ext cx="971549" cy="1042991"/>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40</xdr:row>
      <xdr:rowOff>76200</xdr:rowOff>
    </xdr:from>
    <xdr:to>
      <xdr:col>7</xdr:col>
      <xdr:colOff>0</xdr:colOff>
      <xdr:row>58</xdr:row>
      <xdr:rowOff>76200</xdr:rowOff>
    </xdr:to>
    <xdr:graphicFrame macro="">
      <xdr:nvGraphicFramePr>
        <xdr:cNvPr id="11" name="Chart 10" descr="AAE Transfer Students by Year">
          <a:extLst>
            <a:ext uri="{FF2B5EF4-FFF2-40B4-BE49-F238E27FC236}">
              <a16:creationId xmlns:a16="http://schemas.microsoft.com/office/drawing/2014/main" id="{5BF35C34-27AF-4CD9-B413-9BAB9CD130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9524</xdr:colOff>
      <xdr:row>6</xdr:row>
      <xdr:rowOff>9525</xdr:rowOff>
    </xdr:from>
    <xdr:to>
      <xdr:col>11</xdr:col>
      <xdr:colOff>400050</xdr:colOff>
      <xdr:row>19</xdr:row>
      <xdr:rowOff>57150</xdr:rowOff>
    </xdr:to>
    <mc:AlternateContent xmlns:mc="http://schemas.openxmlformats.org/markup-compatibility/2006" xmlns:a14="http://schemas.microsoft.com/office/drawing/2010/main">
      <mc:Choice Requires="a14">
        <xdr:graphicFrame macro="">
          <xdr:nvGraphicFramePr>
            <xdr:cNvPr id="2" name="College 2" descr="College">
              <a:extLst>
                <a:ext uri="{FF2B5EF4-FFF2-40B4-BE49-F238E27FC236}">
                  <a16:creationId xmlns:a16="http://schemas.microsoft.com/office/drawing/2014/main" id="{66F743CA-18B8-4AC9-9E12-FBA25F89BBDA}"/>
                </a:ext>
              </a:extLst>
            </xdr:cNvPr>
            <xdr:cNvGraphicFramePr/>
          </xdr:nvGraphicFramePr>
          <xdr:xfrm>
            <a:off x="0" y="0"/>
            <a:ext cx="0" cy="0"/>
          </xdr:xfrm>
          <a:graphic>
            <a:graphicData uri="http://schemas.microsoft.com/office/drawing/2010/slicer">
              <sle:slicer xmlns:sle="http://schemas.microsoft.com/office/drawing/2010/slicer" name="College 2"/>
            </a:graphicData>
          </a:graphic>
        </xdr:graphicFrame>
      </mc:Choice>
      <mc:Fallback xmlns="">
        <xdr:sp macro="" textlink="">
          <xdr:nvSpPr>
            <xdr:cNvPr id="0" name=""/>
            <xdr:cNvSpPr>
              <a:spLocks noTextEdit="1"/>
            </xdr:cNvSpPr>
          </xdr:nvSpPr>
          <xdr:spPr>
            <a:xfrm>
              <a:off x="6124574" y="1466850"/>
              <a:ext cx="221932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8</xdr:col>
      <xdr:colOff>0</xdr:colOff>
      <xdr:row>20</xdr:row>
      <xdr:rowOff>9525</xdr:rowOff>
    </xdr:from>
    <xdr:to>
      <xdr:col>11</xdr:col>
      <xdr:colOff>400050</xdr:colOff>
      <xdr:row>27</xdr:row>
      <xdr:rowOff>0</xdr:rowOff>
    </xdr:to>
    <mc:AlternateContent xmlns:mc="http://schemas.openxmlformats.org/markup-compatibility/2006" xmlns:a14="http://schemas.microsoft.com/office/drawing/2010/main">
      <mc:Choice Requires="a14">
        <xdr:graphicFrame macro="">
          <xdr:nvGraphicFramePr>
            <xdr:cNvPr id="3" name="AAE 2" descr="AAE">
              <a:extLst>
                <a:ext uri="{FF2B5EF4-FFF2-40B4-BE49-F238E27FC236}">
                  <a16:creationId xmlns:a16="http://schemas.microsoft.com/office/drawing/2014/main" id="{472EB106-FE96-4FBD-956A-0E80046E387C}"/>
                </a:ext>
              </a:extLst>
            </xdr:cNvPr>
            <xdr:cNvGraphicFramePr/>
          </xdr:nvGraphicFramePr>
          <xdr:xfrm>
            <a:off x="0" y="0"/>
            <a:ext cx="0" cy="0"/>
          </xdr:xfrm>
          <a:graphic>
            <a:graphicData uri="http://schemas.microsoft.com/office/drawing/2010/slicer">
              <sle:slicer xmlns:sle="http://schemas.microsoft.com/office/drawing/2010/slicer" name="AAE 2"/>
            </a:graphicData>
          </a:graphic>
        </xdr:graphicFrame>
      </mc:Choice>
      <mc:Fallback xmlns="">
        <xdr:sp macro="" textlink="">
          <xdr:nvSpPr>
            <xdr:cNvPr id="0" name=""/>
            <xdr:cNvSpPr>
              <a:spLocks noTextEdit="1"/>
            </xdr:cNvSpPr>
          </xdr:nvSpPr>
          <xdr:spPr>
            <a:xfrm>
              <a:off x="6115050" y="4133850"/>
              <a:ext cx="2228850" cy="1323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12</xdr:col>
      <xdr:colOff>361949</xdr:colOff>
      <xdr:row>12</xdr:row>
      <xdr:rowOff>142872</xdr:rowOff>
    </xdr:from>
    <xdr:to>
      <xdr:col>15</xdr:col>
      <xdr:colOff>352425</xdr:colOff>
      <xdr:row>24</xdr:row>
      <xdr:rowOff>38100</xdr:rowOff>
    </xdr:to>
    <xdr:sp macro="" textlink="">
      <xdr:nvSpPr>
        <xdr:cNvPr id="4" name="Rectangle 3">
          <a:extLst>
            <a:ext uri="{FF2B5EF4-FFF2-40B4-BE49-F238E27FC236}">
              <a16:creationId xmlns:a16="http://schemas.microsoft.com/office/drawing/2014/main" id="{ECB6A32D-97E0-4233-AA2F-8369546EEB29}"/>
            </a:ext>
          </a:extLst>
        </xdr:cNvPr>
        <xdr:cNvSpPr/>
      </xdr:nvSpPr>
      <xdr:spPr>
        <a:xfrm>
          <a:off x="8915399" y="2743197"/>
          <a:ext cx="1819276" cy="21812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11</xdr:col>
      <xdr:colOff>400050</xdr:colOff>
      <xdr:row>12</xdr:row>
      <xdr:rowOff>128587</xdr:rowOff>
    </xdr:from>
    <xdr:to>
      <xdr:col>12</xdr:col>
      <xdr:colOff>361949</xdr:colOff>
      <xdr:row>18</xdr:row>
      <xdr:rowOff>90486</xdr:rowOff>
    </xdr:to>
    <xdr:cxnSp macro="">
      <xdr:nvCxnSpPr>
        <xdr:cNvPr id="5" name="Straight Arrow Connector 4" descr="Arrow">
          <a:extLst>
            <a:ext uri="{FF2B5EF4-FFF2-40B4-BE49-F238E27FC236}">
              <a16:creationId xmlns:a16="http://schemas.microsoft.com/office/drawing/2014/main" id="{F64AF1E8-1C27-4833-821B-D2BD2929F0EC}"/>
            </a:ext>
          </a:extLst>
        </xdr:cNvPr>
        <xdr:cNvCxnSpPr>
          <a:stCxn id="4" idx="1"/>
          <a:endCxn id="2" idx="3"/>
        </xdr:cNvCxnSpPr>
      </xdr:nvCxnSpPr>
      <xdr:spPr>
        <a:xfrm flipH="1" flipV="1">
          <a:off x="8343900" y="2728912"/>
          <a:ext cx="571499" cy="110489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171449</xdr:colOff>
      <xdr:row>0</xdr:row>
      <xdr:rowOff>47625</xdr:rowOff>
    </xdr:from>
    <xdr:to>
      <xdr:col>17</xdr:col>
      <xdr:colOff>390524</xdr:colOff>
      <xdr:row>4</xdr:row>
      <xdr:rowOff>180975</xdr:rowOff>
    </xdr:to>
    <xdr:sp macro="" textlink="">
      <xdr:nvSpPr>
        <xdr:cNvPr id="6" name="Rectangle 5">
          <a:extLst>
            <a:ext uri="{FF2B5EF4-FFF2-40B4-BE49-F238E27FC236}">
              <a16:creationId xmlns:a16="http://schemas.microsoft.com/office/drawing/2014/main" id="{3991F7C1-1DAE-4D75-A302-2A9FCC668D11}"/>
            </a:ext>
          </a:extLst>
        </xdr:cNvPr>
        <xdr:cNvSpPr/>
      </xdr:nvSpPr>
      <xdr:spPr>
        <a:xfrm>
          <a:off x="8724899" y="47625"/>
          <a:ext cx="3267075" cy="12096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11</xdr:col>
      <xdr:colOff>9525</xdr:colOff>
      <xdr:row>2</xdr:row>
      <xdr:rowOff>61913</xdr:rowOff>
    </xdr:from>
    <xdr:to>
      <xdr:col>12</xdr:col>
      <xdr:colOff>171449</xdr:colOff>
      <xdr:row>6</xdr:row>
      <xdr:rowOff>66675</xdr:rowOff>
    </xdr:to>
    <xdr:cxnSp macro="">
      <xdr:nvCxnSpPr>
        <xdr:cNvPr id="7" name="Straight Arrow Connector 6" descr="Arrow">
          <a:extLst>
            <a:ext uri="{FF2B5EF4-FFF2-40B4-BE49-F238E27FC236}">
              <a16:creationId xmlns:a16="http://schemas.microsoft.com/office/drawing/2014/main" id="{FE607D35-A8A6-4E13-80F2-4933450A00A1}"/>
            </a:ext>
          </a:extLst>
        </xdr:cNvPr>
        <xdr:cNvCxnSpPr>
          <a:stCxn id="6" idx="1"/>
        </xdr:cNvCxnSpPr>
      </xdr:nvCxnSpPr>
      <xdr:spPr>
        <a:xfrm flipH="1">
          <a:off x="7953375" y="652463"/>
          <a:ext cx="771524" cy="87153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11</xdr:col>
      <xdr:colOff>400050</xdr:colOff>
      <xdr:row>18</xdr:row>
      <xdr:rowOff>90486</xdr:rowOff>
    </xdr:from>
    <xdr:to>
      <xdr:col>12</xdr:col>
      <xdr:colOff>361949</xdr:colOff>
      <xdr:row>23</xdr:row>
      <xdr:rowOff>100012</xdr:rowOff>
    </xdr:to>
    <xdr:cxnSp macro="">
      <xdr:nvCxnSpPr>
        <xdr:cNvPr id="8" name="Straight Arrow Connector 7" descr="Arrow">
          <a:extLst>
            <a:ext uri="{FF2B5EF4-FFF2-40B4-BE49-F238E27FC236}">
              <a16:creationId xmlns:a16="http://schemas.microsoft.com/office/drawing/2014/main" id="{1DC5A5FB-9808-4C2F-BDE9-201733A666CF}"/>
            </a:ext>
          </a:extLst>
        </xdr:cNvPr>
        <xdr:cNvCxnSpPr>
          <a:stCxn id="4" idx="1"/>
          <a:endCxn id="3" idx="3"/>
        </xdr:cNvCxnSpPr>
      </xdr:nvCxnSpPr>
      <xdr:spPr>
        <a:xfrm flipH="1">
          <a:off x="8343900" y="4510086"/>
          <a:ext cx="571499" cy="962026"/>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44</xdr:row>
      <xdr:rowOff>66674</xdr:rowOff>
    </xdr:from>
    <xdr:to>
      <xdr:col>6</xdr:col>
      <xdr:colOff>600074</xdr:colOff>
      <xdr:row>62</xdr:row>
      <xdr:rowOff>76199</xdr:rowOff>
    </xdr:to>
    <xdr:graphicFrame macro="">
      <xdr:nvGraphicFramePr>
        <xdr:cNvPr id="11" name="Chart 10" descr="AAE Graduate Students by Year">
          <a:extLst>
            <a:ext uri="{FF2B5EF4-FFF2-40B4-BE49-F238E27FC236}">
              <a16:creationId xmlns:a16="http://schemas.microsoft.com/office/drawing/2014/main" id="{C2304A64-4557-4C49-BCAC-991AFFF79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6</xdr:row>
      <xdr:rowOff>9526</xdr:rowOff>
    </xdr:from>
    <xdr:to>
      <xdr:col>16</xdr:col>
      <xdr:colOff>0</xdr:colOff>
      <xdr:row>11</xdr:row>
      <xdr:rowOff>9526</xdr:rowOff>
    </xdr:to>
    <mc:AlternateContent xmlns:mc="http://schemas.openxmlformats.org/markup-compatibility/2006" xmlns:a14="http://schemas.microsoft.com/office/drawing/2010/main">
      <mc:Choice Requires="a14">
        <xdr:graphicFrame macro="">
          <xdr:nvGraphicFramePr>
            <xdr:cNvPr id="2" name="Residency 1" descr="Residency">
              <a:extLst>
                <a:ext uri="{FF2B5EF4-FFF2-40B4-BE49-F238E27FC236}">
                  <a16:creationId xmlns:a16="http://schemas.microsoft.com/office/drawing/2014/main" id="{40CE2C5F-ECB6-4FB3-8D7F-13EAF6F51A10}"/>
                </a:ext>
              </a:extLst>
            </xdr:cNvPr>
            <xdr:cNvGraphicFramePr/>
          </xdr:nvGraphicFramePr>
          <xdr:xfrm>
            <a:off x="0" y="0"/>
            <a:ext cx="0" cy="0"/>
          </xdr:xfrm>
          <a:graphic>
            <a:graphicData uri="http://schemas.microsoft.com/office/drawing/2010/slicer">
              <sle:slicer xmlns:sle="http://schemas.microsoft.com/office/drawing/2010/slicer" name="Residency 1"/>
            </a:graphicData>
          </a:graphic>
        </xdr:graphicFrame>
      </mc:Choice>
      <mc:Fallback xmlns="">
        <xdr:sp macro="" textlink="">
          <xdr:nvSpPr>
            <xdr:cNvPr id="0" name=""/>
            <xdr:cNvSpPr>
              <a:spLocks noTextEdit="1"/>
            </xdr:cNvSpPr>
          </xdr:nvSpPr>
          <xdr:spPr>
            <a:xfrm>
              <a:off x="8582025" y="1466851"/>
              <a:ext cx="18288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12</xdr:row>
      <xdr:rowOff>9526</xdr:rowOff>
    </xdr:from>
    <xdr:to>
      <xdr:col>16</xdr:col>
      <xdr:colOff>0</xdr:colOff>
      <xdr:row>17</xdr:row>
      <xdr:rowOff>9526</xdr:rowOff>
    </xdr:to>
    <mc:AlternateContent xmlns:mc="http://schemas.openxmlformats.org/markup-compatibility/2006" xmlns:a14="http://schemas.microsoft.com/office/drawing/2010/main">
      <mc:Choice Requires="a14">
        <xdr:graphicFrame macro="">
          <xdr:nvGraphicFramePr>
            <xdr:cNvPr id="3" name="Level" descr="Level">
              <a:extLst>
                <a:ext uri="{FF2B5EF4-FFF2-40B4-BE49-F238E27FC236}">
                  <a16:creationId xmlns:a16="http://schemas.microsoft.com/office/drawing/2014/main" id="{614A27D6-0B57-44C7-9E6F-4E28C6A9AC47}"/>
                </a:ext>
              </a:extLst>
            </xdr:cNvPr>
            <xdr:cNvGraphicFramePr/>
          </xdr:nvGraphicFramePr>
          <xdr:xfrm>
            <a:off x="0" y="0"/>
            <a:ext cx="0" cy="0"/>
          </xdr:xfrm>
          <a:graphic>
            <a:graphicData uri="http://schemas.microsoft.com/office/drawing/2010/slicer">
              <sle:slicer xmlns:sle="http://schemas.microsoft.com/office/drawing/2010/slicer" name="Level"/>
            </a:graphicData>
          </a:graphic>
        </xdr:graphicFrame>
      </mc:Choice>
      <mc:Fallback xmlns="">
        <xdr:sp macro="" textlink="">
          <xdr:nvSpPr>
            <xdr:cNvPr id="0" name=""/>
            <xdr:cNvSpPr>
              <a:spLocks noTextEdit="1"/>
            </xdr:cNvSpPr>
          </xdr:nvSpPr>
          <xdr:spPr>
            <a:xfrm>
              <a:off x="8582025" y="2609851"/>
              <a:ext cx="18288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18</xdr:row>
      <xdr:rowOff>9526</xdr:rowOff>
    </xdr:from>
    <xdr:to>
      <xdr:col>16</xdr:col>
      <xdr:colOff>0</xdr:colOff>
      <xdr:row>25</xdr:row>
      <xdr:rowOff>180976</xdr:rowOff>
    </xdr:to>
    <mc:AlternateContent xmlns:mc="http://schemas.openxmlformats.org/markup-compatibility/2006" xmlns:a14="http://schemas.microsoft.com/office/drawing/2010/main">
      <mc:Choice Requires="a14">
        <xdr:graphicFrame macro="">
          <xdr:nvGraphicFramePr>
            <xdr:cNvPr id="4" name="Tuition Division" descr="Tuition Division">
              <a:extLst>
                <a:ext uri="{FF2B5EF4-FFF2-40B4-BE49-F238E27FC236}">
                  <a16:creationId xmlns:a16="http://schemas.microsoft.com/office/drawing/2014/main" id="{0FA53E82-DFB6-428E-AA53-10345C36BD6F}"/>
                </a:ext>
              </a:extLst>
            </xdr:cNvPr>
            <xdr:cNvGraphicFramePr/>
          </xdr:nvGraphicFramePr>
          <xdr:xfrm>
            <a:off x="0" y="0"/>
            <a:ext cx="0" cy="0"/>
          </xdr:xfrm>
          <a:graphic>
            <a:graphicData uri="http://schemas.microsoft.com/office/drawing/2010/slicer">
              <sle:slicer xmlns:sle="http://schemas.microsoft.com/office/drawing/2010/slicer" name="Tuition Division"/>
            </a:graphicData>
          </a:graphic>
        </xdr:graphicFrame>
      </mc:Choice>
      <mc:Fallback xmlns="">
        <xdr:sp macro="" textlink="">
          <xdr:nvSpPr>
            <xdr:cNvPr id="0" name=""/>
            <xdr:cNvSpPr>
              <a:spLocks noTextEdit="1"/>
            </xdr:cNvSpPr>
          </xdr:nvSpPr>
          <xdr:spPr>
            <a:xfrm>
              <a:off x="8582025" y="3752851"/>
              <a:ext cx="1828800" cy="1504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17</xdr:col>
      <xdr:colOff>9525</xdr:colOff>
      <xdr:row>1</xdr:row>
      <xdr:rowOff>238125</xdr:rowOff>
    </xdr:from>
    <xdr:to>
      <xdr:col>22</xdr:col>
      <xdr:colOff>400050</xdr:colOff>
      <xdr:row>6</xdr:row>
      <xdr:rowOff>180975</xdr:rowOff>
    </xdr:to>
    <xdr:sp macro="" textlink="">
      <xdr:nvSpPr>
        <xdr:cNvPr id="5" name="Rectangle 4">
          <a:extLst>
            <a:ext uri="{FF2B5EF4-FFF2-40B4-BE49-F238E27FC236}">
              <a16:creationId xmlns:a16="http://schemas.microsoft.com/office/drawing/2014/main" id="{B54A4563-95A6-4D22-99D2-312CB9F1DEA8}"/>
            </a:ext>
          </a:extLst>
        </xdr:cNvPr>
        <xdr:cNvSpPr/>
      </xdr:nvSpPr>
      <xdr:spPr>
        <a:xfrm>
          <a:off x="11077575" y="533400"/>
          <a:ext cx="3438525" cy="11049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17</xdr:col>
      <xdr:colOff>428625</xdr:colOff>
      <xdr:row>9</xdr:row>
      <xdr:rowOff>38100</xdr:rowOff>
    </xdr:from>
    <xdr:to>
      <xdr:col>20</xdr:col>
      <xdr:colOff>419101</xdr:colOff>
      <xdr:row>19</xdr:row>
      <xdr:rowOff>161928</xdr:rowOff>
    </xdr:to>
    <xdr:sp macro="" textlink="">
      <xdr:nvSpPr>
        <xdr:cNvPr id="6" name="Rectangle 5">
          <a:extLst>
            <a:ext uri="{FF2B5EF4-FFF2-40B4-BE49-F238E27FC236}">
              <a16:creationId xmlns:a16="http://schemas.microsoft.com/office/drawing/2014/main" id="{3B8B872D-6D6D-47AE-85C4-7E5903A6EFB6}"/>
            </a:ext>
          </a:extLst>
        </xdr:cNvPr>
        <xdr:cNvSpPr/>
      </xdr:nvSpPr>
      <xdr:spPr>
        <a:xfrm>
          <a:off x="11496675" y="2066925"/>
          <a:ext cx="1819276" cy="20288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Undergraduate from the "Level"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Undergraduate students.</a:t>
          </a:r>
        </a:p>
      </xdr:txBody>
    </xdr:sp>
    <xdr:clientData fPrintsWithSheet="0"/>
  </xdr:twoCellAnchor>
  <xdr:twoCellAnchor>
    <xdr:from>
      <xdr:col>15</xdr:col>
      <xdr:colOff>228600</xdr:colOff>
      <xdr:row>4</xdr:row>
      <xdr:rowOff>9525</xdr:rowOff>
    </xdr:from>
    <xdr:to>
      <xdr:col>17</xdr:col>
      <xdr:colOff>9525</xdr:colOff>
      <xdr:row>6</xdr:row>
      <xdr:rowOff>66675</xdr:rowOff>
    </xdr:to>
    <xdr:cxnSp macro="">
      <xdr:nvCxnSpPr>
        <xdr:cNvPr id="7" name="Straight Arrow Connector 6" descr="Arrow">
          <a:extLst>
            <a:ext uri="{FF2B5EF4-FFF2-40B4-BE49-F238E27FC236}">
              <a16:creationId xmlns:a16="http://schemas.microsoft.com/office/drawing/2014/main" id="{283644FE-3500-451D-A6BD-BB262C26C6B1}"/>
            </a:ext>
          </a:extLst>
        </xdr:cNvPr>
        <xdr:cNvCxnSpPr>
          <a:stCxn id="5" idx="1"/>
        </xdr:cNvCxnSpPr>
      </xdr:nvCxnSpPr>
      <xdr:spPr>
        <a:xfrm flipH="1">
          <a:off x="10077450" y="1085850"/>
          <a:ext cx="1000125" cy="4381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0</xdr:colOff>
      <xdr:row>8</xdr:row>
      <xdr:rowOff>104776</xdr:rowOff>
    </xdr:from>
    <xdr:to>
      <xdr:col>17</xdr:col>
      <xdr:colOff>428625</xdr:colOff>
      <xdr:row>14</xdr:row>
      <xdr:rowOff>100014</xdr:rowOff>
    </xdr:to>
    <xdr:cxnSp macro="">
      <xdr:nvCxnSpPr>
        <xdr:cNvPr id="8" name="Straight Arrow Connector 7" descr="Arrow">
          <a:extLst>
            <a:ext uri="{FF2B5EF4-FFF2-40B4-BE49-F238E27FC236}">
              <a16:creationId xmlns:a16="http://schemas.microsoft.com/office/drawing/2014/main" id="{16D338B4-C6AB-4E08-92B9-41FDDD1883A0}"/>
            </a:ext>
          </a:extLst>
        </xdr:cNvPr>
        <xdr:cNvCxnSpPr>
          <a:stCxn id="6" idx="1"/>
          <a:endCxn id="2" idx="3"/>
        </xdr:cNvCxnSpPr>
      </xdr:nvCxnSpPr>
      <xdr:spPr>
        <a:xfrm flipH="1" flipV="1">
          <a:off x="10458450" y="1943101"/>
          <a:ext cx="1038225" cy="113823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0</xdr:colOff>
      <xdr:row>14</xdr:row>
      <xdr:rowOff>100014</xdr:rowOff>
    </xdr:from>
    <xdr:to>
      <xdr:col>17</xdr:col>
      <xdr:colOff>428625</xdr:colOff>
      <xdr:row>14</xdr:row>
      <xdr:rowOff>104776</xdr:rowOff>
    </xdr:to>
    <xdr:cxnSp macro="">
      <xdr:nvCxnSpPr>
        <xdr:cNvPr id="9" name="Straight Arrow Connector 8" descr="Arrow">
          <a:extLst>
            <a:ext uri="{FF2B5EF4-FFF2-40B4-BE49-F238E27FC236}">
              <a16:creationId xmlns:a16="http://schemas.microsoft.com/office/drawing/2014/main" id="{D2F21183-2FE3-4BA2-8DED-6680EFD8866F}"/>
            </a:ext>
          </a:extLst>
        </xdr:cNvPr>
        <xdr:cNvCxnSpPr>
          <a:stCxn id="6" idx="1"/>
          <a:endCxn id="3" idx="3"/>
        </xdr:cNvCxnSpPr>
      </xdr:nvCxnSpPr>
      <xdr:spPr>
        <a:xfrm flipH="1">
          <a:off x="10458450" y="3081339"/>
          <a:ext cx="1038225" cy="47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0</xdr:colOff>
      <xdr:row>14</xdr:row>
      <xdr:rowOff>100014</xdr:rowOff>
    </xdr:from>
    <xdr:to>
      <xdr:col>17</xdr:col>
      <xdr:colOff>428625</xdr:colOff>
      <xdr:row>22</xdr:row>
      <xdr:rowOff>1</xdr:rowOff>
    </xdr:to>
    <xdr:cxnSp macro="">
      <xdr:nvCxnSpPr>
        <xdr:cNvPr id="10" name="Straight Arrow Connector 9" descr="Arrow">
          <a:extLst>
            <a:ext uri="{FF2B5EF4-FFF2-40B4-BE49-F238E27FC236}">
              <a16:creationId xmlns:a16="http://schemas.microsoft.com/office/drawing/2014/main" id="{68AEF881-7C74-4CEE-BFB2-7C5D5B085A12}"/>
            </a:ext>
          </a:extLst>
        </xdr:cNvPr>
        <xdr:cNvCxnSpPr>
          <a:stCxn id="6" idx="1"/>
          <a:endCxn id="4" idx="3"/>
        </xdr:cNvCxnSpPr>
      </xdr:nvCxnSpPr>
      <xdr:spPr>
        <a:xfrm flipH="1">
          <a:off x="10458450" y="3081339"/>
          <a:ext cx="1038225" cy="142398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13</xdr:col>
      <xdr:colOff>9525</xdr:colOff>
      <xdr:row>7</xdr:row>
      <xdr:rowOff>9525</xdr:rowOff>
    </xdr:from>
    <xdr:to>
      <xdr:col>16</xdr:col>
      <xdr:colOff>9525</xdr:colOff>
      <xdr:row>12</xdr:row>
      <xdr:rowOff>0</xdr:rowOff>
    </xdr:to>
    <mc:AlternateContent xmlns:mc="http://schemas.openxmlformats.org/markup-compatibility/2006" xmlns:a14="http://schemas.microsoft.com/office/drawing/2010/main">
      <mc:Choice Requires="a14">
        <xdr:graphicFrame macro="">
          <xdr:nvGraphicFramePr>
            <xdr:cNvPr id="2" name="Residency 2" descr="Residency">
              <a:extLst>
                <a:ext uri="{FF2B5EF4-FFF2-40B4-BE49-F238E27FC236}">
                  <a16:creationId xmlns:a16="http://schemas.microsoft.com/office/drawing/2014/main" id="{D1B99107-3620-43AE-9B55-A5607646AFC5}"/>
                </a:ext>
              </a:extLst>
            </xdr:cNvPr>
            <xdr:cNvGraphicFramePr/>
          </xdr:nvGraphicFramePr>
          <xdr:xfrm>
            <a:off x="0" y="0"/>
            <a:ext cx="0" cy="0"/>
          </xdr:xfrm>
          <a:graphic>
            <a:graphicData uri="http://schemas.microsoft.com/office/drawing/2010/slicer">
              <sle:slicer xmlns:sle="http://schemas.microsoft.com/office/drawing/2010/slicer" name="Residency 2"/>
            </a:graphicData>
          </a:graphic>
        </xdr:graphicFrame>
      </mc:Choice>
      <mc:Fallback xmlns="">
        <xdr:sp macro="" textlink="">
          <xdr:nvSpPr>
            <xdr:cNvPr id="0" name=""/>
            <xdr:cNvSpPr>
              <a:spLocks noTextEdit="1"/>
            </xdr:cNvSpPr>
          </xdr:nvSpPr>
          <xdr:spPr>
            <a:xfrm>
              <a:off x="9267825" y="1657350"/>
              <a:ext cx="182880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9525</xdr:colOff>
      <xdr:row>13</xdr:row>
      <xdr:rowOff>9525</xdr:rowOff>
    </xdr:from>
    <xdr:to>
      <xdr:col>16</xdr:col>
      <xdr:colOff>9525</xdr:colOff>
      <xdr:row>18</xdr:row>
      <xdr:rowOff>0</xdr:rowOff>
    </xdr:to>
    <mc:AlternateContent xmlns:mc="http://schemas.openxmlformats.org/markup-compatibility/2006" xmlns:a14="http://schemas.microsoft.com/office/drawing/2010/main">
      <mc:Choice Requires="a14">
        <xdr:graphicFrame macro="">
          <xdr:nvGraphicFramePr>
            <xdr:cNvPr id="3" name="Level 1" descr="Level">
              <a:extLst>
                <a:ext uri="{FF2B5EF4-FFF2-40B4-BE49-F238E27FC236}">
                  <a16:creationId xmlns:a16="http://schemas.microsoft.com/office/drawing/2014/main" id="{9F7C15FE-12E3-43FB-B670-0D04E27A4ABA}"/>
                </a:ext>
              </a:extLst>
            </xdr:cNvPr>
            <xdr:cNvGraphicFramePr/>
          </xdr:nvGraphicFramePr>
          <xdr:xfrm>
            <a:off x="0" y="0"/>
            <a:ext cx="0" cy="0"/>
          </xdr:xfrm>
          <a:graphic>
            <a:graphicData uri="http://schemas.microsoft.com/office/drawing/2010/slicer">
              <sle:slicer xmlns:sle="http://schemas.microsoft.com/office/drawing/2010/slicer" name="Level 1"/>
            </a:graphicData>
          </a:graphic>
        </xdr:graphicFrame>
      </mc:Choice>
      <mc:Fallback xmlns="">
        <xdr:sp macro="" textlink="">
          <xdr:nvSpPr>
            <xdr:cNvPr id="0" name=""/>
            <xdr:cNvSpPr>
              <a:spLocks noTextEdit="1"/>
            </xdr:cNvSpPr>
          </xdr:nvSpPr>
          <xdr:spPr>
            <a:xfrm>
              <a:off x="9267825" y="2800350"/>
              <a:ext cx="182880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9525</xdr:colOff>
      <xdr:row>19</xdr:row>
      <xdr:rowOff>9525</xdr:rowOff>
    </xdr:from>
    <xdr:to>
      <xdr:col>16</xdr:col>
      <xdr:colOff>9525</xdr:colOff>
      <xdr:row>27</xdr:row>
      <xdr:rowOff>0</xdr:rowOff>
    </xdr:to>
    <mc:AlternateContent xmlns:mc="http://schemas.openxmlformats.org/markup-compatibility/2006" xmlns:a14="http://schemas.microsoft.com/office/drawing/2010/main">
      <mc:Choice Requires="a14">
        <xdr:graphicFrame macro="">
          <xdr:nvGraphicFramePr>
            <xdr:cNvPr id="4" name="Tuition Division 1" descr="Tuition Division">
              <a:extLst>
                <a:ext uri="{FF2B5EF4-FFF2-40B4-BE49-F238E27FC236}">
                  <a16:creationId xmlns:a16="http://schemas.microsoft.com/office/drawing/2014/main" id="{F8FE01FC-B197-4F52-A1D8-8870457CAEBE}"/>
                </a:ext>
              </a:extLst>
            </xdr:cNvPr>
            <xdr:cNvGraphicFramePr/>
          </xdr:nvGraphicFramePr>
          <xdr:xfrm>
            <a:off x="0" y="0"/>
            <a:ext cx="0" cy="0"/>
          </xdr:xfrm>
          <a:graphic>
            <a:graphicData uri="http://schemas.microsoft.com/office/drawing/2010/slicer">
              <sle:slicer xmlns:sle="http://schemas.microsoft.com/office/drawing/2010/slicer" name="Tuition Division 1"/>
            </a:graphicData>
          </a:graphic>
        </xdr:graphicFrame>
      </mc:Choice>
      <mc:Fallback xmlns="">
        <xdr:sp macro="" textlink="">
          <xdr:nvSpPr>
            <xdr:cNvPr id="0" name=""/>
            <xdr:cNvSpPr>
              <a:spLocks noTextEdit="1"/>
            </xdr:cNvSpPr>
          </xdr:nvSpPr>
          <xdr:spPr>
            <a:xfrm>
              <a:off x="9267825" y="3943350"/>
              <a:ext cx="1828800"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16</xdr:col>
      <xdr:colOff>609599</xdr:colOff>
      <xdr:row>2</xdr:row>
      <xdr:rowOff>9525</xdr:rowOff>
    </xdr:from>
    <xdr:to>
      <xdr:col>22</xdr:col>
      <xdr:colOff>390524</xdr:colOff>
      <xdr:row>7</xdr:row>
      <xdr:rowOff>57150</xdr:rowOff>
    </xdr:to>
    <xdr:sp macro="" textlink="">
      <xdr:nvSpPr>
        <xdr:cNvPr id="5" name="Rectangle 4">
          <a:extLst>
            <a:ext uri="{FF2B5EF4-FFF2-40B4-BE49-F238E27FC236}">
              <a16:creationId xmlns:a16="http://schemas.microsoft.com/office/drawing/2014/main" id="{4A4CFCC6-F3BA-47F4-B424-E3969682B623}"/>
            </a:ext>
          </a:extLst>
        </xdr:cNvPr>
        <xdr:cNvSpPr/>
      </xdr:nvSpPr>
      <xdr:spPr>
        <a:xfrm>
          <a:off x="11696699" y="600075"/>
          <a:ext cx="3438525" cy="11049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17</xdr:col>
      <xdr:colOff>466724</xdr:colOff>
      <xdr:row>10</xdr:row>
      <xdr:rowOff>38100</xdr:rowOff>
    </xdr:from>
    <xdr:to>
      <xdr:col>20</xdr:col>
      <xdr:colOff>457200</xdr:colOff>
      <xdr:row>20</xdr:row>
      <xdr:rowOff>161928</xdr:rowOff>
    </xdr:to>
    <xdr:sp macro="" textlink="">
      <xdr:nvSpPr>
        <xdr:cNvPr id="6" name="Rectangle 5">
          <a:extLst>
            <a:ext uri="{FF2B5EF4-FFF2-40B4-BE49-F238E27FC236}">
              <a16:creationId xmlns:a16="http://schemas.microsoft.com/office/drawing/2014/main" id="{05B20249-EF9A-43A4-BD71-33E8F9C55446}"/>
            </a:ext>
          </a:extLst>
        </xdr:cNvPr>
        <xdr:cNvSpPr/>
      </xdr:nvSpPr>
      <xdr:spPr>
        <a:xfrm>
          <a:off x="12163424" y="2257425"/>
          <a:ext cx="1819276" cy="20288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Undergraduate from the "Level"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Undergraduate students.</a:t>
          </a:r>
        </a:p>
      </xdr:txBody>
    </xdr:sp>
    <xdr:clientData fPrintsWithSheet="0"/>
  </xdr:twoCellAnchor>
  <xdr:twoCellAnchor>
    <xdr:from>
      <xdr:col>15</xdr:col>
      <xdr:colOff>257175</xdr:colOff>
      <xdr:row>4</xdr:row>
      <xdr:rowOff>76200</xdr:rowOff>
    </xdr:from>
    <xdr:to>
      <xdr:col>16</xdr:col>
      <xdr:colOff>609599</xdr:colOff>
      <xdr:row>7</xdr:row>
      <xdr:rowOff>57150</xdr:rowOff>
    </xdr:to>
    <xdr:cxnSp macro="">
      <xdr:nvCxnSpPr>
        <xdr:cNvPr id="7" name="Straight Arrow Connector 6" descr="Arrow">
          <a:extLst>
            <a:ext uri="{FF2B5EF4-FFF2-40B4-BE49-F238E27FC236}">
              <a16:creationId xmlns:a16="http://schemas.microsoft.com/office/drawing/2014/main" id="{13E21AEB-56D8-46CE-955C-61BEAA22F9AE}"/>
            </a:ext>
          </a:extLst>
        </xdr:cNvPr>
        <xdr:cNvCxnSpPr>
          <a:stCxn id="5" idx="1"/>
        </xdr:cNvCxnSpPr>
      </xdr:nvCxnSpPr>
      <xdr:spPr>
        <a:xfrm flipH="1">
          <a:off x="10734675" y="1152525"/>
          <a:ext cx="962024" cy="5524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9</xdr:row>
      <xdr:rowOff>100012</xdr:rowOff>
    </xdr:from>
    <xdr:to>
      <xdr:col>17</xdr:col>
      <xdr:colOff>466724</xdr:colOff>
      <xdr:row>15</xdr:row>
      <xdr:rowOff>100014</xdr:rowOff>
    </xdr:to>
    <xdr:cxnSp macro="">
      <xdr:nvCxnSpPr>
        <xdr:cNvPr id="8" name="Straight Arrow Connector 7" descr="Arrow">
          <a:extLst>
            <a:ext uri="{FF2B5EF4-FFF2-40B4-BE49-F238E27FC236}">
              <a16:creationId xmlns:a16="http://schemas.microsoft.com/office/drawing/2014/main" id="{9334D174-786B-4130-B710-D0C0240DBD27}"/>
            </a:ext>
          </a:extLst>
        </xdr:cNvPr>
        <xdr:cNvCxnSpPr>
          <a:stCxn id="6" idx="1"/>
          <a:endCxn id="2" idx="3"/>
        </xdr:cNvCxnSpPr>
      </xdr:nvCxnSpPr>
      <xdr:spPr>
        <a:xfrm flipH="1" flipV="1">
          <a:off x="11096625" y="2128837"/>
          <a:ext cx="1066799" cy="114300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15</xdr:row>
      <xdr:rowOff>100012</xdr:rowOff>
    </xdr:from>
    <xdr:to>
      <xdr:col>17</xdr:col>
      <xdr:colOff>466724</xdr:colOff>
      <xdr:row>15</xdr:row>
      <xdr:rowOff>100014</xdr:rowOff>
    </xdr:to>
    <xdr:cxnSp macro="">
      <xdr:nvCxnSpPr>
        <xdr:cNvPr id="9" name="Straight Arrow Connector 8" descr="Arrow">
          <a:extLst>
            <a:ext uri="{FF2B5EF4-FFF2-40B4-BE49-F238E27FC236}">
              <a16:creationId xmlns:a16="http://schemas.microsoft.com/office/drawing/2014/main" id="{2B56D67F-EB6F-4DB8-AEC7-EF0F62500B6B}"/>
            </a:ext>
          </a:extLst>
        </xdr:cNvPr>
        <xdr:cNvCxnSpPr>
          <a:stCxn id="6" idx="1"/>
          <a:endCxn id="3" idx="3"/>
        </xdr:cNvCxnSpPr>
      </xdr:nvCxnSpPr>
      <xdr:spPr>
        <a:xfrm flipH="1" flipV="1">
          <a:off x="11096625" y="3271837"/>
          <a:ext cx="1066799" cy="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15</xdr:row>
      <xdr:rowOff>100014</xdr:rowOff>
    </xdr:from>
    <xdr:to>
      <xdr:col>17</xdr:col>
      <xdr:colOff>466724</xdr:colOff>
      <xdr:row>23</xdr:row>
      <xdr:rowOff>4762</xdr:rowOff>
    </xdr:to>
    <xdr:cxnSp macro="">
      <xdr:nvCxnSpPr>
        <xdr:cNvPr id="10" name="Straight Arrow Connector 9" descr="Arrow">
          <a:extLst>
            <a:ext uri="{FF2B5EF4-FFF2-40B4-BE49-F238E27FC236}">
              <a16:creationId xmlns:a16="http://schemas.microsoft.com/office/drawing/2014/main" id="{65188674-76D7-422D-876A-ED3B8E7B57DC}"/>
            </a:ext>
          </a:extLst>
        </xdr:cNvPr>
        <xdr:cNvCxnSpPr>
          <a:stCxn id="6" idx="1"/>
          <a:endCxn id="4" idx="3"/>
        </xdr:cNvCxnSpPr>
      </xdr:nvCxnSpPr>
      <xdr:spPr>
        <a:xfrm flipH="1">
          <a:off x="11096625" y="3271839"/>
          <a:ext cx="1066799" cy="142874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13</xdr:col>
      <xdr:colOff>0</xdr:colOff>
      <xdr:row>7</xdr:row>
      <xdr:rowOff>9525</xdr:rowOff>
    </xdr:from>
    <xdr:to>
      <xdr:col>16</xdr:col>
      <xdr:colOff>0</xdr:colOff>
      <xdr:row>12</xdr:row>
      <xdr:rowOff>0</xdr:rowOff>
    </xdr:to>
    <mc:AlternateContent xmlns:mc="http://schemas.openxmlformats.org/markup-compatibility/2006" xmlns:a14="http://schemas.microsoft.com/office/drawing/2010/main">
      <mc:Choice Requires="a14">
        <xdr:graphicFrame macro="">
          <xdr:nvGraphicFramePr>
            <xdr:cNvPr id="2" name="Residency 3" descr="Residency">
              <a:extLst>
                <a:ext uri="{FF2B5EF4-FFF2-40B4-BE49-F238E27FC236}">
                  <a16:creationId xmlns:a16="http://schemas.microsoft.com/office/drawing/2014/main" id="{2575E50A-DEB3-46BB-B407-E2D32B8BBFA0}"/>
                </a:ext>
              </a:extLst>
            </xdr:cNvPr>
            <xdr:cNvGraphicFramePr/>
          </xdr:nvGraphicFramePr>
          <xdr:xfrm>
            <a:off x="0" y="0"/>
            <a:ext cx="0" cy="0"/>
          </xdr:xfrm>
          <a:graphic>
            <a:graphicData uri="http://schemas.microsoft.com/office/drawing/2010/slicer">
              <sle:slicer xmlns:sle="http://schemas.microsoft.com/office/drawing/2010/slicer" name="Residency 3"/>
            </a:graphicData>
          </a:graphic>
        </xdr:graphicFrame>
      </mc:Choice>
      <mc:Fallback xmlns="">
        <xdr:sp macro="" textlink="">
          <xdr:nvSpPr>
            <xdr:cNvPr id="0" name=""/>
            <xdr:cNvSpPr>
              <a:spLocks noTextEdit="1"/>
            </xdr:cNvSpPr>
          </xdr:nvSpPr>
          <xdr:spPr>
            <a:xfrm>
              <a:off x="9258300" y="1657350"/>
              <a:ext cx="182880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9525</xdr:colOff>
      <xdr:row>13</xdr:row>
      <xdr:rowOff>9525</xdr:rowOff>
    </xdr:from>
    <xdr:to>
      <xdr:col>16</xdr:col>
      <xdr:colOff>9525</xdr:colOff>
      <xdr:row>18</xdr:row>
      <xdr:rowOff>0</xdr:rowOff>
    </xdr:to>
    <mc:AlternateContent xmlns:mc="http://schemas.openxmlformats.org/markup-compatibility/2006" xmlns:a14="http://schemas.microsoft.com/office/drawing/2010/main">
      <mc:Choice Requires="a14">
        <xdr:graphicFrame macro="">
          <xdr:nvGraphicFramePr>
            <xdr:cNvPr id="3" name="Level 2" descr="Level">
              <a:extLst>
                <a:ext uri="{FF2B5EF4-FFF2-40B4-BE49-F238E27FC236}">
                  <a16:creationId xmlns:a16="http://schemas.microsoft.com/office/drawing/2014/main" id="{EAF8E36B-B48C-4350-A966-9EC89A2C5C3A}"/>
                </a:ext>
              </a:extLst>
            </xdr:cNvPr>
            <xdr:cNvGraphicFramePr/>
          </xdr:nvGraphicFramePr>
          <xdr:xfrm>
            <a:off x="0" y="0"/>
            <a:ext cx="0" cy="0"/>
          </xdr:xfrm>
          <a:graphic>
            <a:graphicData uri="http://schemas.microsoft.com/office/drawing/2010/slicer">
              <sle:slicer xmlns:sle="http://schemas.microsoft.com/office/drawing/2010/slicer" name="Level 2"/>
            </a:graphicData>
          </a:graphic>
        </xdr:graphicFrame>
      </mc:Choice>
      <mc:Fallback xmlns="">
        <xdr:sp macro="" textlink="">
          <xdr:nvSpPr>
            <xdr:cNvPr id="0" name=""/>
            <xdr:cNvSpPr>
              <a:spLocks noTextEdit="1"/>
            </xdr:cNvSpPr>
          </xdr:nvSpPr>
          <xdr:spPr>
            <a:xfrm>
              <a:off x="9267825" y="2800350"/>
              <a:ext cx="182880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9525</xdr:colOff>
      <xdr:row>19</xdr:row>
      <xdr:rowOff>9526</xdr:rowOff>
    </xdr:from>
    <xdr:to>
      <xdr:col>16</xdr:col>
      <xdr:colOff>9525</xdr:colOff>
      <xdr:row>27</xdr:row>
      <xdr:rowOff>0</xdr:rowOff>
    </xdr:to>
    <mc:AlternateContent xmlns:mc="http://schemas.openxmlformats.org/markup-compatibility/2006" xmlns:a14="http://schemas.microsoft.com/office/drawing/2010/main">
      <mc:Choice Requires="a14">
        <xdr:graphicFrame macro="">
          <xdr:nvGraphicFramePr>
            <xdr:cNvPr id="4" name="Tuition Division 2" descr="Tuition Division">
              <a:extLst>
                <a:ext uri="{FF2B5EF4-FFF2-40B4-BE49-F238E27FC236}">
                  <a16:creationId xmlns:a16="http://schemas.microsoft.com/office/drawing/2014/main" id="{B2F806EA-0825-4BF3-9FCA-27828EB383EF}"/>
                </a:ext>
              </a:extLst>
            </xdr:cNvPr>
            <xdr:cNvGraphicFramePr/>
          </xdr:nvGraphicFramePr>
          <xdr:xfrm>
            <a:off x="0" y="0"/>
            <a:ext cx="0" cy="0"/>
          </xdr:xfrm>
          <a:graphic>
            <a:graphicData uri="http://schemas.microsoft.com/office/drawing/2010/slicer">
              <sle:slicer xmlns:sle="http://schemas.microsoft.com/office/drawing/2010/slicer" name="Tuition Division 2"/>
            </a:graphicData>
          </a:graphic>
        </xdr:graphicFrame>
      </mc:Choice>
      <mc:Fallback xmlns="">
        <xdr:sp macro="" textlink="">
          <xdr:nvSpPr>
            <xdr:cNvPr id="0" name=""/>
            <xdr:cNvSpPr>
              <a:spLocks noTextEdit="1"/>
            </xdr:cNvSpPr>
          </xdr:nvSpPr>
          <xdr:spPr>
            <a:xfrm>
              <a:off x="9267825" y="3943351"/>
              <a:ext cx="1828800" cy="15144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16</xdr:col>
      <xdr:colOff>609599</xdr:colOff>
      <xdr:row>2</xdr:row>
      <xdr:rowOff>9525</xdr:rowOff>
    </xdr:from>
    <xdr:to>
      <xdr:col>22</xdr:col>
      <xdr:colOff>390524</xdr:colOff>
      <xdr:row>7</xdr:row>
      <xdr:rowOff>57150</xdr:rowOff>
    </xdr:to>
    <xdr:sp macro="" textlink="">
      <xdr:nvSpPr>
        <xdr:cNvPr id="5" name="Rectangle 4">
          <a:extLst>
            <a:ext uri="{FF2B5EF4-FFF2-40B4-BE49-F238E27FC236}">
              <a16:creationId xmlns:a16="http://schemas.microsoft.com/office/drawing/2014/main" id="{C1537535-E833-4019-BADF-C5C214E79136}"/>
            </a:ext>
          </a:extLst>
        </xdr:cNvPr>
        <xdr:cNvSpPr/>
      </xdr:nvSpPr>
      <xdr:spPr>
        <a:xfrm>
          <a:off x="11696699" y="600075"/>
          <a:ext cx="3438525" cy="11049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17</xdr:col>
      <xdr:colOff>428624</xdr:colOff>
      <xdr:row>10</xdr:row>
      <xdr:rowOff>38100</xdr:rowOff>
    </xdr:from>
    <xdr:to>
      <xdr:col>20</xdr:col>
      <xdr:colOff>419100</xdr:colOff>
      <xdr:row>20</xdr:row>
      <xdr:rowOff>161928</xdr:rowOff>
    </xdr:to>
    <xdr:sp macro="" textlink="">
      <xdr:nvSpPr>
        <xdr:cNvPr id="6" name="Rectangle 5">
          <a:extLst>
            <a:ext uri="{FF2B5EF4-FFF2-40B4-BE49-F238E27FC236}">
              <a16:creationId xmlns:a16="http://schemas.microsoft.com/office/drawing/2014/main" id="{2DDDE9BA-4328-40AE-BE2A-F342FF3BB268}"/>
            </a:ext>
          </a:extLst>
        </xdr:cNvPr>
        <xdr:cNvSpPr/>
      </xdr:nvSpPr>
      <xdr:spPr>
        <a:xfrm>
          <a:off x="12125324" y="2257425"/>
          <a:ext cx="1819276" cy="20288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Undergraduate</a:t>
          </a:r>
          <a:r>
            <a:rPr lang="en-US" sz="1100" baseline="0">
              <a:solidFill>
                <a:schemeClr val="dk1"/>
              </a:solidFill>
              <a:latin typeface="+mn-lt"/>
              <a:ea typeface="+mn-ea"/>
              <a:cs typeface="+mn-cs"/>
            </a:rPr>
            <a:t> </a:t>
          </a:r>
          <a:r>
            <a:rPr lang="en-US" sz="1100">
              <a:solidFill>
                <a:schemeClr val="dk1"/>
              </a:solidFill>
              <a:latin typeface="+mn-lt"/>
              <a:ea typeface="+mn-ea"/>
              <a:cs typeface="+mn-cs"/>
            </a:rPr>
            <a:t>from the "Level"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Undergraduate students.</a:t>
          </a:r>
        </a:p>
      </xdr:txBody>
    </xdr:sp>
    <xdr:clientData fPrintsWithSheet="0"/>
  </xdr:twoCellAnchor>
  <xdr:twoCellAnchor>
    <xdr:from>
      <xdr:col>15</xdr:col>
      <xdr:colOff>238125</xdr:colOff>
      <xdr:row>4</xdr:row>
      <xdr:rowOff>76200</xdr:rowOff>
    </xdr:from>
    <xdr:to>
      <xdr:col>16</xdr:col>
      <xdr:colOff>609599</xdr:colOff>
      <xdr:row>7</xdr:row>
      <xdr:rowOff>57150</xdr:rowOff>
    </xdr:to>
    <xdr:cxnSp macro="">
      <xdr:nvCxnSpPr>
        <xdr:cNvPr id="7" name="Straight Arrow Connector 6" descr="Arrow">
          <a:extLst>
            <a:ext uri="{FF2B5EF4-FFF2-40B4-BE49-F238E27FC236}">
              <a16:creationId xmlns:a16="http://schemas.microsoft.com/office/drawing/2014/main" id="{4466C8F9-7A27-4A7D-BACB-883906C6F1BD}"/>
            </a:ext>
          </a:extLst>
        </xdr:cNvPr>
        <xdr:cNvCxnSpPr>
          <a:stCxn id="5" idx="1"/>
        </xdr:cNvCxnSpPr>
      </xdr:nvCxnSpPr>
      <xdr:spPr>
        <a:xfrm flipH="1">
          <a:off x="10715625" y="1152525"/>
          <a:ext cx="981074" cy="5524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0</xdr:colOff>
      <xdr:row>9</xdr:row>
      <xdr:rowOff>100012</xdr:rowOff>
    </xdr:from>
    <xdr:to>
      <xdr:col>17</xdr:col>
      <xdr:colOff>428624</xdr:colOff>
      <xdr:row>15</xdr:row>
      <xdr:rowOff>100014</xdr:rowOff>
    </xdr:to>
    <xdr:cxnSp macro="">
      <xdr:nvCxnSpPr>
        <xdr:cNvPr id="8" name="Straight Arrow Connector 7" descr="Arrow">
          <a:extLst>
            <a:ext uri="{FF2B5EF4-FFF2-40B4-BE49-F238E27FC236}">
              <a16:creationId xmlns:a16="http://schemas.microsoft.com/office/drawing/2014/main" id="{DE9B2C6B-341E-4BA8-8050-F1D8BCAEADF5}"/>
            </a:ext>
          </a:extLst>
        </xdr:cNvPr>
        <xdr:cNvCxnSpPr>
          <a:stCxn id="6" idx="1"/>
          <a:endCxn id="2" idx="3"/>
        </xdr:cNvCxnSpPr>
      </xdr:nvCxnSpPr>
      <xdr:spPr>
        <a:xfrm flipH="1" flipV="1">
          <a:off x="11087100" y="2128837"/>
          <a:ext cx="1038224" cy="114300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15</xdr:row>
      <xdr:rowOff>100012</xdr:rowOff>
    </xdr:from>
    <xdr:to>
      <xdr:col>17</xdr:col>
      <xdr:colOff>428624</xdr:colOff>
      <xdr:row>15</xdr:row>
      <xdr:rowOff>100014</xdr:rowOff>
    </xdr:to>
    <xdr:cxnSp macro="">
      <xdr:nvCxnSpPr>
        <xdr:cNvPr id="9" name="Straight Arrow Connector 8" descr="Arrow">
          <a:extLst>
            <a:ext uri="{FF2B5EF4-FFF2-40B4-BE49-F238E27FC236}">
              <a16:creationId xmlns:a16="http://schemas.microsoft.com/office/drawing/2014/main" id="{EBE36CBF-B3ED-4DC5-A8C0-366C23B705CD}"/>
            </a:ext>
          </a:extLst>
        </xdr:cNvPr>
        <xdr:cNvCxnSpPr>
          <a:stCxn id="6" idx="1"/>
          <a:endCxn id="3" idx="3"/>
        </xdr:cNvCxnSpPr>
      </xdr:nvCxnSpPr>
      <xdr:spPr>
        <a:xfrm flipH="1" flipV="1">
          <a:off x="11096625" y="3271837"/>
          <a:ext cx="1028699" cy="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15</xdr:row>
      <xdr:rowOff>100014</xdr:rowOff>
    </xdr:from>
    <xdr:to>
      <xdr:col>17</xdr:col>
      <xdr:colOff>428624</xdr:colOff>
      <xdr:row>23</xdr:row>
      <xdr:rowOff>4763</xdr:rowOff>
    </xdr:to>
    <xdr:cxnSp macro="">
      <xdr:nvCxnSpPr>
        <xdr:cNvPr id="10" name="Straight Arrow Connector 9" descr="Arrow">
          <a:extLst>
            <a:ext uri="{FF2B5EF4-FFF2-40B4-BE49-F238E27FC236}">
              <a16:creationId xmlns:a16="http://schemas.microsoft.com/office/drawing/2014/main" id="{901A341E-F93B-4864-B1DE-523D105C701F}"/>
            </a:ext>
          </a:extLst>
        </xdr:cNvPr>
        <xdr:cNvCxnSpPr>
          <a:stCxn id="6" idx="1"/>
          <a:endCxn id="4" idx="3"/>
        </xdr:cNvCxnSpPr>
      </xdr:nvCxnSpPr>
      <xdr:spPr>
        <a:xfrm flipH="1">
          <a:off x="11096625" y="3271839"/>
          <a:ext cx="1028699" cy="142874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13</xdr:col>
      <xdr:colOff>9525</xdr:colOff>
      <xdr:row>6</xdr:row>
      <xdr:rowOff>9525</xdr:rowOff>
    </xdr:from>
    <xdr:to>
      <xdr:col>16</xdr:col>
      <xdr:colOff>9525</xdr:colOff>
      <xdr:row>11</xdr:row>
      <xdr:rowOff>0</xdr:rowOff>
    </xdr:to>
    <mc:AlternateContent xmlns:mc="http://schemas.openxmlformats.org/markup-compatibility/2006" xmlns:a14="http://schemas.microsoft.com/office/drawing/2010/main">
      <mc:Choice Requires="a14">
        <xdr:graphicFrame macro="">
          <xdr:nvGraphicFramePr>
            <xdr:cNvPr id="2" name="Residency 4" descr="Residency">
              <a:extLst>
                <a:ext uri="{FF2B5EF4-FFF2-40B4-BE49-F238E27FC236}">
                  <a16:creationId xmlns:a16="http://schemas.microsoft.com/office/drawing/2014/main" id="{57FB0632-F587-45E4-8636-D1B05728BC45}"/>
                </a:ext>
              </a:extLst>
            </xdr:cNvPr>
            <xdr:cNvGraphicFramePr/>
          </xdr:nvGraphicFramePr>
          <xdr:xfrm>
            <a:off x="0" y="0"/>
            <a:ext cx="0" cy="0"/>
          </xdr:xfrm>
          <a:graphic>
            <a:graphicData uri="http://schemas.microsoft.com/office/drawing/2010/slicer">
              <sle:slicer xmlns:sle="http://schemas.microsoft.com/office/drawing/2010/slicer" name="Residency 4"/>
            </a:graphicData>
          </a:graphic>
        </xdr:graphicFrame>
      </mc:Choice>
      <mc:Fallback xmlns="">
        <xdr:sp macro="" textlink="">
          <xdr:nvSpPr>
            <xdr:cNvPr id="0" name=""/>
            <xdr:cNvSpPr>
              <a:spLocks noTextEdit="1"/>
            </xdr:cNvSpPr>
          </xdr:nvSpPr>
          <xdr:spPr>
            <a:xfrm>
              <a:off x="8639175" y="1466850"/>
              <a:ext cx="182880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9525</xdr:colOff>
      <xdr:row>12</xdr:row>
      <xdr:rowOff>9526</xdr:rowOff>
    </xdr:from>
    <xdr:to>
      <xdr:col>16</xdr:col>
      <xdr:colOff>9525</xdr:colOff>
      <xdr:row>16</xdr:row>
      <xdr:rowOff>180976</xdr:rowOff>
    </xdr:to>
    <mc:AlternateContent xmlns:mc="http://schemas.openxmlformats.org/markup-compatibility/2006" xmlns:a14="http://schemas.microsoft.com/office/drawing/2010/main">
      <mc:Choice Requires="a14">
        <xdr:graphicFrame macro="">
          <xdr:nvGraphicFramePr>
            <xdr:cNvPr id="3" name="Level 3" descr="Level">
              <a:extLst>
                <a:ext uri="{FF2B5EF4-FFF2-40B4-BE49-F238E27FC236}">
                  <a16:creationId xmlns:a16="http://schemas.microsoft.com/office/drawing/2014/main" id="{D8E5F725-1EB0-4428-A215-94B818C7E56F}"/>
                </a:ext>
              </a:extLst>
            </xdr:cNvPr>
            <xdr:cNvGraphicFramePr/>
          </xdr:nvGraphicFramePr>
          <xdr:xfrm>
            <a:off x="0" y="0"/>
            <a:ext cx="0" cy="0"/>
          </xdr:xfrm>
          <a:graphic>
            <a:graphicData uri="http://schemas.microsoft.com/office/drawing/2010/slicer">
              <sle:slicer xmlns:sle="http://schemas.microsoft.com/office/drawing/2010/slicer" name="Level 3"/>
            </a:graphicData>
          </a:graphic>
        </xdr:graphicFrame>
      </mc:Choice>
      <mc:Fallback xmlns="">
        <xdr:sp macro="" textlink="">
          <xdr:nvSpPr>
            <xdr:cNvPr id="0" name=""/>
            <xdr:cNvSpPr>
              <a:spLocks noTextEdit="1"/>
            </xdr:cNvSpPr>
          </xdr:nvSpPr>
          <xdr:spPr>
            <a:xfrm>
              <a:off x="8639175" y="2609851"/>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9525</xdr:colOff>
      <xdr:row>18</xdr:row>
      <xdr:rowOff>9525</xdr:rowOff>
    </xdr:from>
    <xdr:to>
      <xdr:col>16</xdr:col>
      <xdr:colOff>9525</xdr:colOff>
      <xdr:row>26</xdr:row>
      <xdr:rowOff>0</xdr:rowOff>
    </xdr:to>
    <mc:AlternateContent xmlns:mc="http://schemas.openxmlformats.org/markup-compatibility/2006" xmlns:a14="http://schemas.microsoft.com/office/drawing/2010/main">
      <mc:Choice Requires="a14">
        <xdr:graphicFrame macro="">
          <xdr:nvGraphicFramePr>
            <xdr:cNvPr id="4" name="Tuition Division 3" descr="Tuition Division">
              <a:extLst>
                <a:ext uri="{FF2B5EF4-FFF2-40B4-BE49-F238E27FC236}">
                  <a16:creationId xmlns:a16="http://schemas.microsoft.com/office/drawing/2014/main" id="{BE251D2B-A767-47EE-8E1C-7DB854B6CB97}"/>
                </a:ext>
              </a:extLst>
            </xdr:cNvPr>
            <xdr:cNvGraphicFramePr/>
          </xdr:nvGraphicFramePr>
          <xdr:xfrm>
            <a:off x="0" y="0"/>
            <a:ext cx="0" cy="0"/>
          </xdr:xfrm>
          <a:graphic>
            <a:graphicData uri="http://schemas.microsoft.com/office/drawing/2010/slicer">
              <sle:slicer xmlns:sle="http://schemas.microsoft.com/office/drawing/2010/slicer" name="Tuition Division 3"/>
            </a:graphicData>
          </a:graphic>
        </xdr:graphicFrame>
      </mc:Choice>
      <mc:Fallback xmlns="">
        <xdr:sp macro="" textlink="">
          <xdr:nvSpPr>
            <xdr:cNvPr id="0" name=""/>
            <xdr:cNvSpPr>
              <a:spLocks noTextEdit="1"/>
            </xdr:cNvSpPr>
          </xdr:nvSpPr>
          <xdr:spPr>
            <a:xfrm>
              <a:off x="8639175" y="3752850"/>
              <a:ext cx="1828800"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17</xdr:col>
      <xdr:colOff>9524</xdr:colOff>
      <xdr:row>1</xdr:row>
      <xdr:rowOff>9525</xdr:rowOff>
    </xdr:from>
    <xdr:to>
      <xdr:col>22</xdr:col>
      <xdr:colOff>400049</xdr:colOff>
      <xdr:row>5</xdr:row>
      <xdr:rowOff>142875</xdr:rowOff>
    </xdr:to>
    <xdr:sp macro="" textlink="">
      <xdr:nvSpPr>
        <xdr:cNvPr id="5" name="Rectangle 4">
          <a:extLst>
            <a:ext uri="{FF2B5EF4-FFF2-40B4-BE49-F238E27FC236}">
              <a16:creationId xmlns:a16="http://schemas.microsoft.com/office/drawing/2014/main" id="{0DE90449-4054-4942-B186-0D2B8A96F262}"/>
            </a:ext>
          </a:extLst>
        </xdr:cNvPr>
        <xdr:cNvSpPr/>
      </xdr:nvSpPr>
      <xdr:spPr>
        <a:xfrm>
          <a:off x="11077574" y="304800"/>
          <a:ext cx="3438525" cy="11049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18</xdr:col>
      <xdr:colOff>9524</xdr:colOff>
      <xdr:row>9</xdr:row>
      <xdr:rowOff>28575</xdr:rowOff>
    </xdr:from>
    <xdr:to>
      <xdr:col>21</xdr:col>
      <xdr:colOff>0</xdr:colOff>
      <xdr:row>19</xdr:row>
      <xdr:rowOff>152403</xdr:rowOff>
    </xdr:to>
    <xdr:sp macro="" textlink="">
      <xdr:nvSpPr>
        <xdr:cNvPr id="6" name="Rectangle 5">
          <a:extLst>
            <a:ext uri="{FF2B5EF4-FFF2-40B4-BE49-F238E27FC236}">
              <a16:creationId xmlns:a16="http://schemas.microsoft.com/office/drawing/2014/main" id="{51AFAF5A-0616-4FFA-8207-CB3DFD6FB6C0}"/>
            </a:ext>
          </a:extLst>
        </xdr:cNvPr>
        <xdr:cNvSpPr/>
      </xdr:nvSpPr>
      <xdr:spPr>
        <a:xfrm>
          <a:off x="11687174" y="2057400"/>
          <a:ext cx="1819276" cy="20288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Undergraduate</a:t>
          </a:r>
          <a:r>
            <a:rPr lang="en-US" sz="1100" baseline="0">
              <a:solidFill>
                <a:schemeClr val="dk1"/>
              </a:solidFill>
              <a:latin typeface="+mn-lt"/>
              <a:ea typeface="+mn-ea"/>
              <a:cs typeface="+mn-cs"/>
            </a:rPr>
            <a:t> </a:t>
          </a:r>
          <a:r>
            <a:rPr lang="en-US" sz="1100">
              <a:solidFill>
                <a:schemeClr val="dk1"/>
              </a:solidFill>
              <a:latin typeface="+mn-lt"/>
              <a:ea typeface="+mn-ea"/>
              <a:cs typeface="+mn-cs"/>
            </a:rPr>
            <a:t>from the "Level"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Undergraduate students.</a:t>
          </a:r>
        </a:p>
      </xdr:txBody>
    </xdr:sp>
    <xdr:clientData fPrintsWithSheet="0"/>
  </xdr:twoCellAnchor>
  <xdr:twoCellAnchor>
    <xdr:from>
      <xdr:col>15</xdr:col>
      <xdr:colOff>247650</xdr:colOff>
      <xdr:row>2</xdr:row>
      <xdr:rowOff>266700</xdr:rowOff>
    </xdr:from>
    <xdr:to>
      <xdr:col>17</xdr:col>
      <xdr:colOff>9524</xdr:colOff>
      <xdr:row>6</xdr:row>
      <xdr:rowOff>66675</xdr:rowOff>
    </xdr:to>
    <xdr:cxnSp macro="">
      <xdr:nvCxnSpPr>
        <xdr:cNvPr id="7" name="Straight Arrow Connector 6" descr="Arrow">
          <a:extLst>
            <a:ext uri="{FF2B5EF4-FFF2-40B4-BE49-F238E27FC236}">
              <a16:creationId xmlns:a16="http://schemas.microsoft.com/office/drawing/2014/main" id="{BDB6BCD9-D801-4819-BBF5-2A4D2F514BB4}"/>
            </a:ext>
          </a:extLst>
        </xdr:cNvPr>
        <xdr:cNvCxnSpPr>
          <a:stCxn id="5" idx="1"/>
        </xdr:cNvCxnSpPr>
      </xdr:nvCxnSpPr>
      <xdr:spPr>
        <a:xfrm flipH="1">
          <a:off x="10096500" y="857250"/>
          <a:ext cx="981074" cy="6667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8</xdr:row>
      <xdr:rowOff>100012</xdr:rowOff>
    </xdr:from>
    <xdr:to>
      <xdr:col>18</xdr:col>
      <xdr:colOff>9524</xdr:colOff>
      <xdr:row>14</xdr:row>
      <xdr:rowOff>90489</xdr:rowOff>
    </xdr:to>
    <xdr:cxnSp macro="">
      <xdr:nvCxnSpPr>
        <xdr:cNvPr id="8" name="Straight Arrow Connector 7" descr="Arrow">
          <a:extLst>
            <a:ext uri="{FF2B5EF4-FFF2-40B4-BE49-F238E27FC236}">
              <a16:creationId xmlns:a16="http://schemas.microsoft.com/office/drawing/2014/main" id="{8F8250D0-4938-4D7B-BFE0-0F37B1DDF2B7}"/>
            </a:ext>
          </a:extLst>
        </xdr:cNvPr>
        <xdr:cNvCxnSpPr>
          <a:stCxn id="6" idx="1"/>
          <a:endCxn id="2" idx="3"/>
        </xdr:cNvCxnSpPr>
      </xdr:nvCxnSpPr>
      <xdr:spPr>
        <a:xfrm flipH="1" flipV="1">
          <a:off x="10467975" y="1938337"/>
          <a:ext cx="1219199" cy="113347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14</xdr:row>
      <xdr:rowOff>90489</xdr:rowOff>
    </xdr:from>
    <xdr:to>
      <xdr:col>18</xdr:col>
      <xdr:colOff>9524</xdr:colOff>
      <xdr:row>14</xdr:row>
      <xdr:rowOff>95251</xdr:rowOff>
    </xdr:to>
    <xdr:cxnSp macro="">
      <xdr:nvCxnSpPr>
        <xdr:cNvPr id="9" name="Straight Arrow Connector 8" descr="Arrow">
          <a:extLst>
            <a:ext uri="{FF2B5EF4-FFF2-40B4-BE49-F238E27FC236}">
              <a16:creationId xmlns:a16="http://schemas.microsoft.com/office/drawing/2014/main" id="{ADBC524A-0DCB-4183-B9BB-DA768004E525}"/>
            </a:ext>
          </a:extLst>
        </xdr:cNvPr>
        <xdr:cNvCxnSpPr>
          <a:stCxn id="6" idx="1"/>
          <a:endCxn id="3" idx="3"/>
        </xdr:cNvCxnSpPr>
      </xdr:nvCxnSpPr>
      <xdr:spPr>
        <a:xfrm flipH="1">
          <a:off x="10467975" y="3071814"/>
          <a:ext cx="1219199" cy="47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14</xdr:row>
      <xdr:rowOff>90489</xdr:rowOff>
    </xdr:from>
    <xdr:to>
      <xdr:col>18</xdr:col>
      <xdr:colOff>9524</xdr:colOff>
      <xdr:row>22</xdr:row>
      <xdr:rowOff>4762</xdr:rowOff>
    </xdr:to>
    <xdr:cxnSp macro="">
      <xdr:nvCxnSpPr>
        <xdr:cNvPr id="10" name="Straight Arrow Connector 9" descr="Arrow">
          <a:extLst>
            <a:ext uri="{FF2B5EF4-FFF2-40B4-BE49-F238E27FC236}">
              <a16:creationId xmlns:a16="http://schemas.microsoft.com/office/drawing/2014/main" id="{F2DCA0F8-A0B3-4DB7-BB52-2E4FDE6F720C}"/>
            </a:ext>
          </a:extLst>
        </xdr:cNvPr>
        <xdr:cNvCxnSpPr>
          <a:stCxn id="6" idx="1"/>
          <a:endCxn id="4" idx="3"/>
        </xdr:cNvCxnSpPr>
      </xdr:nvCxnSpPr>
      <xdr:spPr>
        <a:xfrm flipH="1">
          <a:off x="10467975" y="3071814"/>
          <a:ext cx="1219199" cy="143827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7</xdr:col>
      <xdr:colOff>352423</xdr:colOff>
      <xdr:row>2</xdr:row>
      <xdr:rowOff>9525</xdr:rowOff>
    </xdr:from>
    <xdr:to>
      <xdr:col>12</xdr:col>
      <xdr:colOff>323848</xdr:colOff>
      <xdr:row>7</xdr:row>
      <xdr:rowOff>180975</xdr:rowOff>
    </xdr:to>
    <xdr:sp macro="" textlink="">
      <xdr:nvSpPr>
        <xdr:cNvPr id="2" name="Rectangle 1">
          <a:extLst>
            <a:ext uri="{FF2B5EF4-FFF2-40B4-BE49-F238E27FC236}">
              <a16:creationId xmlns:a16="http://schemas.microsoft.com/office/drawing/2014/main" id="{758FD5FE-B6A1-4545-ABD2-2303EA739D26}"/>
            </a:ext>
          </a:extLst>
        </xdr:cNvPr>
        <xdr:cNvSpPr/>
      </xdr:nvSpPr>
      <xdr:spPr>
        <a:xfrm>
          <a:off x="7600948" y="600075"/>
          <a:ext cx="3019425" cy="12287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8</xdr:col>
      <xdr:colOff>285748</xdr:colOff>
      <xdr:row>10</xdr:row>
      <xdr:rowOff>9524</xdr:rowOff>
    </xdr:from>
    <xdr:to>
      <xdr:col>11</xdr:col>
      <xdr:colOff>247649</xdr:colOff>
      <xdr:row>21</xdr:row>
      <xdr:rowOff>9525</xdr:rowOff>
    </xdr:to>
    <xdr:sp macro="" textlink="">
      <xdr:nvSpPr>
        <xdr:cNvPr id="3" name="Rectangle 2">
          <a:extLst>
            <a:ext uri="{FF2B5EF4-FFF2-40B4-BE49-F238E27FC236}">
              <a16:creationId xmlns:a16="http://schemas.microsoft.com/office/drawing/2014/main" id="{C31E8A26-3D6F-4B6A-B6ED-946E522B7D74}"/>
            </a:ext>
          </a:extLst>
        </xdr:cNvPr>
        <xdr:cNvSpPr/>
      </xdr:nvSpPr>
      <xdr:spPr>
        <a:xfrm>
          <a:off x="8143873" y="2228849"/>
          <a:ext cx="1790701" cy="2095501"/>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Undergraduate</a:t>
          </a:r>
          <a:r>
            <a:rPr lang="en-US" sz="1100" baseline="0">
              <a:solidFill>
                <a:schemeClr val="dk1"/>
              </a:solidFill>
              <a:latin typeface="+mn-lt"/>
              <a:ea typeface="+mn-ea"/>
              <a:cs typeface="+mn-cs"/>
            </a:rPr>
            <a:t> </a:t>
          </a:r>
          <a:r>
            <a:rPr lang="en-US" sz="1100">
              <a:solidFill>
                <a:schemeClr val="dk1"/>
              </a:solidFill>
              <a:latin typeface="+mn-lt"/>
              <a:ea typeface="+mn-ea"/>
              <a:cs typeface="+mn-cs"/>
            </a:rPr>
            <a:t>from the "Level"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Undergraduate students.</a:t>
          </a:r>
        </a:p>
      </xdr:txBody>
    </xdr:sp>
    <xdr:clientData fPrintsWithSheet="0"/>
  </xdr:twoCellAnchor>
  <xdr:twoCellAnchor>
    <xdr:from>
      <xdr:col>7</xdr:col>
      <xdr:colOff>0</xdr:colOff>
      <xdr:row>9</xdr:row>
      <xdr:rowOff>95251</xdr:rowOff>
    </xdr:from>
    <xdr:to>
      <xdr:col>8</xdr:col>
      <xdr:colOff>285748</xdr:colOff>
      <xdr:row>15</xdr:row>
      <xdr:rowOff>104775</xdr:rowOff>
    </xdr:to>
    <xdr:cxnSp macro="">
      <xdr:nvCxnSpPr>
        <xdr:cNvPr id="5" name="Straight Arrow Connector 4" descr="Arrow">
          <a:extLst>
            <a:ext uri="{FF2B5EF4-FFF2-40B4-BE49-F238E27FC236}">
              <a16:creationId xmlns:a16="http://schemas.microsoft.com/office/drawing/2014/main" id="{79A078D1-0C03-4C30-9E09-F6FCA104B0AE}"/>
            </a:ext>
          </a:extLst>
        </xdr:cNvPr>
        <xdr:cNvCxnSpPr>
          <a:stCxn id="3" idx="1"/>
          <a:endCxn id="8" idx="3"/>
        </xdr:cNvCxnSpPr>
      </xdr:nvCxnSpPr>
      <xdr:spPr>
        <a:xfrm flipH="1" flipV="1">
          <a:off x="7248525" y="2124076"/>
          <a:ext cx="895348" cy="115252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7</xdr:col>
      <xdr:colOff>0</xdr:colOff>
      <xdr:row>15</xdr:row>
      <xdr:rowOff>95251</xdr:rowOff>
    </xdr:from>
    <xdr:to>
      <xdr:col>8</xdr:col>
      <xdr:colOff>285748</xdr:colOff>
      <xdr:row>15</xdr:row>
      <xdr:rowOff>104775</xdr:rowOff>
    </xdr:to>
    <xdr:cxnSp macro="">
      <xdr:nvCxnSpPr>
        <xdr:cNvPr id="6" name="Straight Arrow Connector 5" descr="Arrow">
          <a:extLst>
            <a:ext uri="{FF2B5EF4-FFF2-40B4-BE49-F238E27FC236}">
              <a16:creationId xmlns:a16="http://schemas.microsoft.com/office/drawing/2014/main" id="{40F9DD12-0632-40AF-86B1-0C8BBA4BF8BB}"/>
            </a:ext>
          </a:extLst>
        </xdr:cNvPr>
        <xdr:cNvCxnSpPr>
          <a:stCxn id="3" idx="1"/>
          <a:endCxn id="9" idx="3"/>
        </xdr:cNvCxnSpPr>
      </xdr:nvCxnSpPr>
      <xdr:spPr>
        <a:xfrm flipH="1" flipV="1">
          <a:off x="7248525" y="3267076"/>
          <a:ext cx="895348" cy="952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7</xdr:col>
      <xdr:colOff>9525</xdr:colOff>
      <xdr:row>15</xdr:row>
      <xdr:rowOff>104775</xdr:rowOff>
    </xdr:from>
    <xdr:to>
      <xdr:col>8</xdr:col>
      <xdr:colOff>285748</xdr:colOff>
      <xdr:row>22</xdr:row>
      <xdr:rowOff>190499</xdr:rowOff>
    </xdr:to>
    <xdr:cxnSp macro="">
      <xdr:nvCxnSpPr>
        <xdr:cNvPr id="7" name="Straight Arrow Connector 6" descr="Arrow">
          <a:extLst>
            <a:ext uri="{FF2B5EF4-FFF2-40B4-BE49-F238E27FC236}">
              <a16:creationId xmlns:a16="http://schemas.microsoft.com/office/drawing/2014/main" id="{55D5E9CE-84C2-43EE-B7ED-A143E41685B8}"/>
            </a:ext>
          </a:extLst>
        </xdr:cNvPr>
        <xdr:cNvCxnSpPr>
          <a:stCxn id="3" idx="1"/>
          <a:endCxn id="10" idx="3"/>
        </xdr:cNvCxnSpPr>
      </xdr:nvCxnSpPr>
      <xdr:spPr>
        <a:xfrm flipH="1">
          <a:off x="7258050" y="3276600"/>
          <a:ext cx="885823" cy="141922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editAs="oneCell">
    <xdr:from>
      <xdr:col>4</xdr:col>
      <xdr:colOff>0</xdr:colOff>
      <xdr:row>7</xdr:row>
      <xdr:rowOff>1</xdr:rowOff>
    </xdr:from>
    <xdr:to>
      <xdr:col>7</xdr:col>
      <xdr:colOff>0</xdr:colOff>
      <xdr:row>12</xdr:row>
      <xdr:rowOff>1</xdr:rowOff>
    </xdr:to>
    <mc:AlternateContent xmlns:mc="http://schemas.openxmlformats.org/markup-compatibility/2006" xmlns:a14="http://schemas.microsoft.com/office/drawing/2010/main">
      <mc:Choice Requires="a14">
        <xdr:graphicFrame macro="">
          <xdr:nvGraphicFramePr>
            <xdr:cNvPr id="8" name="Residency 5" descr="Residency">
              <a:extLst>
                <a:ext uri="{FF2B5EF4-FFF2-40B4-BE49-F238E27FC236}">
                  <a16:creationId xmlns:a16="http://schemas.microsoft.com/office/drawing/2014/main" id="{02C4226C-0E4B-4941-807A-A0BF2DBCCA94}"/>
                </a:ext>
              </a:extLst>
            </xdr:cNvPr>
            <xdr:cNvGraphicFramePr/>
          </xdr:nvGraphicFramePr>
          <xdr:xfrm>
            <a:off x="0" y="0"/>
            <a:ext cx="0" cy="0"/>
          </xdr:xfrm>
          <a:graphic>
            <a:graphicData uri="http://schemas.microsoft.com/office/drawing/2010/slicer">
              <sle:slicer xmlns:sle="http://schemas.microsoft.com/office/drawing/2010/slicer" name="Residency 5"/>
            </a:graphicData>
          </a:graphic>
        </xdr:graphicFrame>
      </mc:Choice>
      <mc:Fallback xmlns="">
        <xdr:sp macro="" textlink="">
          <xdr:nvSpPr>
            <xdr:cNvPr id="0" name=""/>
            <xdr:cNvSpPr>
              <a:spLocks noTextEdit="1"/>
            </xdr:cNvSpPr>
          </xdr:nvSpPr>
          <xdr:spPr>
            <a:xfrm>
              <a:off x="5419725" y="1647826"/>
              <a:ext cx="18288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0</xdr:colOff>
      <xdr:row>13</xdr:row>
      <xdr:rowOff>9526</xdr:rowOff>
    </xdr:from>
    <xdr:to>
      <xdr:col>7</xdr:col>
      <xdr:colOff>0</xdr:colOff>
      <xdr:row>17</xdr:row>
      <xdr:rowOff>180976</xdr:rowOff>
    </xdr:to>
    <mc:AlternateContent xmlns:mc="http://schemas.openxmlformats.org/markup-compatibility/2006" xmlns:a14="http://schemas.microsoft.com/office/drawing/2010/main">
      <mc:Choice Requires="a14">
        <xdr:graphicFrame macro="">
          <xdr:nvGraphicFramePr>
            <xdr:cNvPr id="9" name="Level 4" descr="Level">
              <a:extLst>
                <a:ext uri="{FF2B5EF4-FFF2-40B4-BE49-F238E27FC236}">
                  <a16:creationId xmlns:a16="http://schemas.microsoft.com/office/drawing/2014/main" id="{613BF5B7-4AE0-41AB-9612-7B1364D8A3CA}"/>
                </a:ext>
              </a:extLst>
            </xdr:cNvPr>
            <xdr:cNvGraphicFramePr/>
          </xdr:nvGraphicFramePr>
          <xdr:xfrm>
            <a:off x="0" y="0"/>
            <a:ext cx="0" cy="0"/>
          </xdr:xfrm>
          <a:graphic>
            <a:graphicData uri="http://schemas.microsoft.com/office/drawing/2010/slicer">
              <sle:slicer xmlns:sle="http://schemas.microsoft.com/office/drawing/2010/slicer" name="Level 4"/>
            </a:graphicData>
          </a:graphic>
        </xdr:graphicFrame>
      </mc:Choice>
      <mc:Fallback xmlns="">
        <xdr:sp macro="" textlink="">
          <xdr:nvSpPr>
            <xdr:cNvPr id="0" name=""/>
            <xdr:cNvSpPr>
              <a:spLocks noTextEdit="1"/>
            </xdr:cNvSpPr>
          </xdr:nvSpPr>
          <xdr:spPr>
            <a:xfrm>
              <a:off x="5419725" y="2800351"/>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9525</xdr:colOff>
      <xdr:row>19</xdr:row>
      <xdr:rowOff>0</xdr:rowOff>
    </xdr:from>
    <xdr:to>
      <xdr:col>7</xdr:col>
      <xdr:colOff>9525</xdr:colOff>
      <xdr:row>26</xdr:row>
      <xdr:rowOff>184149</xdr:rowOff>
    </xdr:to>
    <mc:AlternateContent xmlns:mc="http://schemas.openxmlformats.org/markup-compatibility/2006" xmlns:a14="http://schemas.microsoft.com/office/drawing/2010/main">
      <mc:Choice Requires="a14">
        <xdr:graphicFrame macro="">
          <xdr:nvGraphicFramePr>
            <xdr:cNvPr id="10" name="Type" descr="Type">
              <a:extLst>
                <a:ext uri="{FF2B5EF4-FFF2-40B4-BE49-F238E27FC236}">
                  <a16:creationId xmlns:a16="http://schemas.microsoft.com/office/drawing/2014/main" id="{385A492A-9749-425E-8FEC-8270DE39DD01}"/>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5429250" y="3933825"/>
              <a:ext cx="1828800" cy="15176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219075</xdr:colOff>
      <xdr:row>5</xdr:row>
      <xdr:rowOff>0</xdr:rowOff>
    </xdr:from>
    <xdr:to>
      <xdr:col>7</xdr:col>
      <xdr:colOff>352423</xdr:colOff>
      <xdr:row>7</xdr:row>
      <xdr:rowOff>47625</xdr:rowOff>
    </xdr:to>
    <xdr:cxnSp macro="">
      <xdr:nvCxnSpPr>
        <xdr:cNvPr id="4" name="Straight Arrow Connector 3" descr="Arrow">
          <a:extLst>
            <a:ext uri="{FF2B5EF4-FFF2-40B4-BE49-F238E27FC236}">
              <a16:creationId xmlns:a16="http://schemas.microsoft.com/office/drawing/2014/main" id="{2CE1CAAA-610B-4EBD-9CF5-CD490C763C90}"/>
            </a:ext>
          </a:extLst>
        </xdr:cNvPr>
        <xdr:cNvCxnSpPr>
          <a:stCxn id="2" idx="1"/>
        </xdr:cNvCxnSpPr>
      </xdr:nvCxnSpPr>
      <xdr:spPr>
        <a:xfrm flipH="1">
          <a:off x="6858000" y="1266825"/>
          <a:ext cx="742948" cy="42862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24.xml.rels><?xml version="1.0" encoding="UTF-8" standalone="yes"?>
<Relationships xmlns="http://schemas.openxmlformats.org/package/2006/relationships"><Relationship Id="rId1" Type="http://schemas.openxmlformats.org/officeDocument/2006/relationships/pivotCacheRecords" Target="pivotCacheRecords24.xml"/></Relationships>
</file>

<file path=xl/pivotCache/_rels/pivotCacheDefinition25.xml.rels><?xml version="1.0" encoding="UTF-8" standalone="yes"?>
<Relationships xmlns="http://schemas.openxmlformats.org/package/2006/relationships"><Relationship Id="rId1" Type="http://schemas.openxmlformats.org/officeDocument/2006/relationships/pivotCacheRecords" Target="pivotCacheRecords25.xml"/></Relationships>
</file>

<file path=xl/pivotCache/_rels/pivotCacheDefinition26.xml.rels><?xml version="1.0" encoding="UTF-8" standalone="yes"?>
<Relationships xmlns="http://schemas.openxmlformats.org/package/2006/relationships"><Relationship Id="rId1" Type="http://schemas.openxmlformats.org/officeDocument/2006/relationships/pivotCacheRecords" Target="pivotCacheRecords26.xml"/></Relationships>
</file>

<file path=xl/pivotCache/_rels/pivotCacheDefinition27.xml.rels><?xml version="1.0" encoding="UTF-8" standalone="yes"?>
<Relationships xmlns="http://schemas.openxmlformats.org/package/2006/relationships"><Relationship Id="rId1" Type="http://schemas.openxmlformats.org/officeDocument/2006/relationships/pivotCacheRecords" Target="pivotCacheRecords27.xml"/></Relationships>
</file>

<file path=xl/pivotCache/_rels/pivotCacheDefinition28.xml.rels><?xml version="1.0" encoding="UTF-8" standalone="yes"?>
<Relationships xmlns="http://schemas.openxmlformats.org/package/2006/relationships"><Relationship Id="rId1" Type="http://schemas.openxmlformats.org/officeDocument/2006/relationships/pivotCacheRecords" Target="pivotCacheRecords28.xml"/></Relationships>
</file>

<file path=xl/pivotCache/_rels/pivotCacheDefinition29.xml.rels><?xml version="1.0" encoding="UTF-8" standalone="yes"?>
<Relationships xmlns="http://schemas.openxmlformats.org/package/2006/relationships"><Relationship Id="rId1" Type="http://schemas.openxmlformats.org/officeDocument/2006/relationships/pivotCacheRecords" Target="pivotCacheRecords29.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2.608187847225" createdVersion="6" refreshedVersion="8" minRefreshableVersion="3" recordCount="24" xr:uid="{3535AADD-556F-45A9-8ADE-A03099CAE18C}">
  <cacheSource type="worksheet">
    <worksheetSource ref="I2:O26" sheet="Data2"/>
  </cacheSource>
  <cacheFields count="8">
    <cacheField name="College" numFmtId="0">
      <sharedItems count="9">
        <s v="No College Designated"/>
        <s v="College of Business"/>
        <s v="College of Computing"/>
        <s v="College of Engineering"/>
        <s v="College of For Res &amp; Env Sci"/>
        <s v="Interdisciplinary"/>
        <s v="College of Sciences &amp; Arts"/>
        <s v="University"/>
        <s v="School of Technology" u="1"/>
      </sharedItems>
    </cacheField>
    <cacheField name="AAE" numFmtId="49">
      <sharedItems count="3">
        <s v="Applied"/>
        <s v="Accepted"/>
        <s v="Enrolled"/>
      </sharedItems>
    </cacheField>
    <cacheField name="2018" numFmtId="3">
      <sharedItems containsSemiMixedTypes="0" containsString="0" containsNumber="1" containsInteger="1" minValue="0" maxValue="5838"/>
    </cacheField>
    <cacheField name="2019" numFmtId="3">
      <sharedItems containsSemiMixedTypes="0" containsString="0" containsNumber="1" containsInteger="1" minValue="0" maxValue="5978"/>
    </cacheField>
    <cacheField name="2020" numFmtId="3">
      <sharedItems containsSemiMixedTypes="0" containsString="0" containsNumber="1" containsInteger="1" minValue="0" maxValue="7475"/>
    </cacheField>
    <cacheField name="2021" numFmtId="3">
      <sharedItems containsSemiMixedTypes="0" containsString="0" containsNumber="1" containsInteger="1" minValue="0" maxValue="8041"/>
    </cacheField>
    <cacheField name="2022" numFmtId="3">
      <sharedItems containsSemiMixedTypes="0" containsString="0" containsNumber="1" containsInteger="1" minValue="0" maxValue="8569"/>
    </cacheField>
    <cacheField name="2023" numFmtId="3">
      <sharedItems containsSemiMixedTypes="0" containsString="0" containsNumber="1" containsInteger="1" minValue="0" maxValue="20565"/>
    </cacheField>
  </cacheFields>
  <extLst>
    <ext xmlns:x14="http://schemas.microsoft.com/office/spreadsheetml/2009/9/main" uri="{725AE2AE-9491-48be-B2B4-4EB974FC3084}">
      <x14:pivotCacheDefinition pivotCacheId="1453544763"/>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4.638543749999" createdVersion="6" refreshedVersion="8" minRefreshableVersion="3" recordCount="8" xr:uid="{1EEB600A-3589-435A-BB86-B9A6229F27A8}">
  <cacheSource type="worksheet">
    <worksheetSource ref="N22:U30" sheet="Data21"/>
  </cacheSource>
  <cacheFields count="8">
    <cacheField name="Residency" numFmtId="49">
      <sharedItems count="4">
        <s v="Resident"/>
        <s v="Non Resident"/>
        <s v="International"/>
        <s v="University"/>
      </sharedItems>
    </cacheField>
    <cacheField name="Gender" numFmtId="49">
      <sharedItems count="5">
        <s v="Women"/>
        <s v="Men"/>
        <s v="Male" u="1"/>
        <s v="Man" u="1"/>
        <s v="Female" u="1"/>
      </sharedItems>
    </cacheField>
    <cacheField name="2018" numFmtId="0">
      <sharedItems containsSemiMixedTypes="0" containsString="0" containsNumber="1" containsInteger="1" minValue="243" maxValue="5173"/>
    </cacheField>
    <cacheField name="2019" numFmtId="0">
      <sharedItems containsSemiMixedTypes="0" containsString="0" containsNumber="1" containsInteger="1" minValue="207" maxValue="5008"/>
    </cacheField>
    <cacheField name="2020" numFmtId="0">
      <sharedItems containsSemiMixedTypes="0" containsString="0" containsNumber="1" containsInteger="1" minValue="174" maxValue="4862"/>
    </cacheField>
    <cacheField name="2021" numFmtId="0">
      <sharedItems containsSemiMixedTypes="0" containsString="0" containsNumber="1" containsInteger="1" minValue="163" maxValue="4946"/>
    </cacheField>
    <cacheField name="2022" numFmtId="0">
      <sharedItems containsSemiMixedTypes="0" containsString="0" containsNumber="1" containsInteger="1" minValue="207" maxValue="4957"/>
    </cacheField>
    <cacheField name="2023" numFmtId="0">
      <sharedItems containsSemiMixedTypes="0" containsString="0" containsNumber="1" containsInteger="1" minValue="227" maxValue="5116"/>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4.648026157411" createdVersion="6" refreshedVersion="8" minRefreshableVersion="3" recordCount="8" xr:uid="{59AE91A1-7FC9-42C5-A40F-B9AF81DB5809}">
  <cacheSource type="worksheet">
    <worksheetSource ref="N2:Y10" sheet="Data21"/>
  </cacheSource>
  <cacheFields count="12">
    <cacheField name="Residency" numFmtId="49">
      <sharedItems count="4">
        <s v="Resident"/>
        <s v="Non Resident"/>
        <s v="International"/>
        <s v="University"/>
      </sharedItems>
    </cacheField>
    <cacheField name="Gender" numFmtId="49">
      <sharedItems count="4">
        <s v="Women"/>
        <s v="Men"/>
        <s v="Female" u="1"/>
        <s v="Male" u="1"/>
      </sharedItems>
    </cacheField>
    <cacheField name="2014" numFmtId="0">
      <sharedItems containsSemiMixedTypes="0" containsString="0" containsNumber="1" containsInteger="1" minValue="266" maxValue="5235"/>
    </cacheField>
    <cacheField name="2015" numFmtId="0">
      <sharedItems containsSemiMixedTypes="0" containsString="0" containsNumber="1" containsInteger="1" minValue="262" maxValue="5294"/>
    </cacheField>
    <cacheField name="2016" numFmtId="0">
      <sharedItems containsSemiMixedTypes="0" containsString="0" containsNumber="1" containsInteger="1" minValue="229" maxValue="5312"/>
    </cacheField>
    <cacheField name="2017" numFmtId="0">
      <sharedItems containsSemiMixedTypes="0" containsString="0" containsNumber="1" containsInteger="1" minValue="237" maxValue="5336"/>
    </cacheField>
    <cacheField name="2018" numFmtId="0">
      <sharedItems containsSemiMixedTypes="0" containsString="0" containsNumber="1" containsInteger="1" minValue="243" maxValue="5173"/>
    </cacheField>
    <cacheField name="2019" numFmtId="0">
      <sharedItems containsSemiMixedTypes="0" containsString="0" containsNumber="1" containsInteger="1" minValue="207" maxValue="5008"/>
    </cacheField>
    <cacheField name="2020" numFmtId="0">
      <sharedItems containsSemiMixedTypes="0" containsString="0" containsNumber="1" containsInteger="1" minValue="174" maxValue="4862"/>
    </cacheField>
    <cacheField name="2021" numFmtId="0">
      <sharedItems containsSemiMixedTypes="0" containsString="0" containsNumber="1" containsInteger="1" minValue="163" maxValue="4946"/>
    </cacheField>
    <cacheField name="2022" numFmtId="0">
      <sharedItems containsSemiMixedTypes="0" containsString="0" containsNumber="1" containsInteger="1" minValue="207" maxValue="4957"/>
    </cacheField>
    <cacheField name="2023" numFmtId="0">
      <sharedItems containsSemiMixedTypes="0" containsString="0" containsNumber="1" containsInteger="1" minValue="227" maxValue="5116"/>
    </cacheField>
  </cacheFields>
  <extLst>
    <ext xmlns:x14="http://schemas.microsoft.com/office/spreadsheetml/2009/9/main" uri="{725AE2AE-9491-48be-B2B4-4EB974FC3084}">
      <x14:pivotCacheDefinition pivotCacheId="1379632490"/>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6.634500694447" createdVersion="6" refreshedVersion="8" minRefreshableVersion="3" recordCount="8" xr:uid="{1A3F3E73-6557-4F71-93FD-CEF4974F886C}">
  <cacheSource type="worksheet">
    <worksheetSource name="Table7"/>
  </cacheSource>
  <cacheFields count="6">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2019" numFmtId="0">
      <sharedItems containsSemiMixedTypes="0" containsString="0" containsNumber="1" containsInteger="1" minValue="0" maxValue="3692"/>
    </cacheField>
    <cacheField name="2020" numFmtId="0">
      <sharedItems containsSemiMixedTypes="0" containsString="0" containsNumber="1" containsInteger="1" minValue="0" maxValue="3555"/>
    </cacheField>
    <cacheField name="2021" numFmtId="0">
      <sharedItems containsSemiMixedTypes="0" containsString="0" containsNumber="1" containsInteger="1" minValue="0" maxValue="3533"/>
    </cacheField>
    <cacheField name="2022" numFmtId="0">
      <sharedItems containsSemiMixedTypes="0" containsString="0" containsNumber="1" containsInteger="1" minValue="0" maxValue="3398"/>
    </cacheField>
    <cacheField name="2023" numFmtId="0">
      <sharedItems containsSemiMixedTypes="0" containsString="0" containsNumber="1" containsInteger="1" minValue="0" maxValue="3401"/>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6.656871180552" createdVersion="6" refreshedVersion="8" minRefreshableVersion="3" recordCount="8" xr:uid="{7586AB69-10FD-4BEC-AB1B-609F1B931A32}">
  <cacheSource type="worksheet">
    <worksheetSource name="Table8"/>
  </cacheSource>
  <cacheFields count="6">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2019" numFmtId="0">
      <sharedItems containsSemiMixedTypes="0" containsString="0" containsNumber="1" containsInteger="1" minValue="0" maxValue="738"/>
    </cacheField>
    <cacheField name="2020" numFmtId="0">
      <sharedItems containsSemiMixedTypes="0" containsString="0" containsNumber="1" containsInteger="1" minValue="0" maxValue="661"/>
    </cacheField>
    <cacheField name="2021" numFmtId="0">
      <sharedItems containsSemiMixedTypes="0" containsString="0" containsNumber="1" containsInteger="1" minValue="0" maxValue="652"/>
    </cacheField>
    <cacheField name="2022" numFmtId="0">
      <sharedItems containsSemiMixedTypes="0" containsString="0" containsNumber="1" containsInteger="1" minValue="0" maxValue="687"/>
    </cacheField>
    <cacheField name="2023" numFmtId="0">
      <sharedItems containsSemiMixedTypes="0" containsString="0" containsNumber="1" containsInteger="1" minValue="0" maxValue="663"/>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6.670134722219" createdVersion="6" refreshedVersion="8" minRefreshableVersion="3" recordCount="6" xr:uid="{0DA9899B-ADED-4193-9880-12FEA1BEC8D2}">
  <cacheSource type="worksheet">
    <worksheetSource ref="N34:T40" sheet="Data25"/>
  </cacheSource>
  <cacheFields count="7">
    <cacheField name="Location" numFmtId="0">
      <sharedItems count="3">
        <s v="Domestic"/>
        <s v="International"/>
        <s v="University"/>
      </sharedItems>
    </cacheField>
    <cacheField name="Gender" numFmtId="49">
      <sharedItems count="5">
        <s v="Women"/>
        <s v="Men"/>
        <s v="Female" u="1"/>
        <s v="Man" u="1"/>
        <s v="Male" u="1"/>
      </sharedItems>
    </cacheField>
    <cacheField name="2019" numFmtId="3">
      <sharedItems containsSemiMixedTypes="0" containsString="0" containsNumber="1" containsInteger="1" minValue="207" maxValue="5008"/>
    </cacheField>
    <cacheField name="2020" numFmtId="3">
      <sharedItems containsSemiMixedTypes="0" containsString="0" containsNumber="1" containsInteger="1" minValue="174" maxValue="4862"/>
    </cacheField>
    <cacheField name="2021" numFmtId="3">
      <sharedItems containsSemiMixedTypes="0" containsString="0" containsNumber="1" containsInteger="1" minValue="163" maxValue="4946"/>
    </cacheField>
    <cacheField name="2022" numFmtId="3">
      <sharedItems containsSemiMixedTypes="0" containsString="0" containsNumber="1" containsInteger="1" minValue="207" maxValue="4957"/>
    </cacheField>
    <cacheField name="2023" numFmtId="3">
      <sharedItems containsSemiMixedTypes="0" containsString="0" containsNumber="1" containsInteger="1" minValue="227" maxValue="5116"/>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6.670408680555" createdVersion="6" refreshedVersion="8" minRefreshableVersion="3" recordCount="20" xr:uid="{37116EFB-9F25-4C48-B61E-1158EC4B59F4}">
  <cacheSource type="worksheet">
    <worksheetSource ref="N2:Y22" sheet="Data25"/>
  </cacheSource>
  <cacheFields count="12">
    <cacheField name="Ethnicity" numFmtId="0">
      <sharedItems count="10">
        <s v="Domestic Not Supplied"/>
        <s v="American Indian / Alaskan Native"/>
        <s v="African American / Non Hispanic"/>
        <s v="Asian / Asian American**"/>
        <s v="Hispanic / Hispanic American"/>
        <s v="White / Non Hispanic"/>
        <s v="Multi Racial"/>
        <s v="Domestic"/>
        <s v="International"/>
        <s v="University"/>
      </sharedItems>
    </cacheField>
    <cacheField name="Gender" numFmtId="49">
      <sharedItems count="4">
        <s v="Women"/>
        <s v="Men"/>
        <s v="Female" u="1"/>
        <s v="Male" u="1"/>
      </sharedItems>
    </cacheField>
    <cacheField name="2014" numFmtId="3">
      <sharedItems containsSemiMixedTypes="0" containsString="0" containsNumber="1" containsInteger="1" minValue="7" maxValue="5235"/>
    </cacheField>
    <cacheField name="2015" numFmtId="3">
      <sharedItems containsSemiMixedTypes="0" containsString="0" containsNumber="1" containsInteger="1" minValue="9" maxValue="5294"/>
    </cacheField>
    <cacheField name="2016" numFmtId="3">
      <sharedItems containsSemiMixedTypes="0" containsString="0" containsNumber="1" containsInteger="1" minValue="10" maxValue="5312"/>
    </cacheField>
    <cacheField name="2017" numFmtId="3">
      <sharedItems containsSemiMixedTypes="0" containsString="0" containsNumber="1" containsInteger="1" minValue="9" maxValue="5336"/>
    </cacheField>
    <cacheField name="2018" numFmtId="3">
      <sharedItems containsSemiMixedTypes="0" containsString="0" containsNumber="1" containsInteger="1" minValue="10" maxValue="5173"/>
    </cacheField>
    <cacheField name="2019" numFmtId="3">
      <sharedItems containsSemiMixedTypes="0" containsString="0" containsNumber="1" containsInteger="1" minValue="9" maxValue="5008"/>
    </cacheField>
    <cacheField name="2020" numFmtId="3">
      <sharedItems containsSemiMixedTypes="0" containsString="0" containsNumber="1" containsInteger="1" minValue="13" maxValue="4862"/>
    </cacheField>
    <cacheField name="2021" numFmtId="3">
      <sharedItems containsSemiMixedTypes="0" containsString="0" containsNumber="1" containsInteger="1" minValue="7" maxValue="4946"/>
    </cacheField>
    <cacheField name="2022" numFmtId="3">
      <sharedItems containsSemiMixedTypes="0" containsString="0" containsNumber="1" containsInteger="1" minValue="14" maxValue="4957"/>
    </cacheField>
    <cacheField name="2023" numFmtId="3">
      <sharedItems containsSemiMixedTypes="0" containsString="0" containsNumber="1" containsInteger="1" minValue="15" maxValue="5116"/>
    </cacheField>
  </cacheFields>
  <extLst>
    <ext xmlns:x14="http://schemas.microsoft.com/office/spreadsheetml/2009/9/main" uri="{725AE2AE-9491-48be-B2B4-4EB974FC3084}">
      <x14:pivotCacheDefinition pivotCacheId="414120728"/>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9.614413078707" createdVersion="6" refreshedVersion="8" minRefreshableVersion="3" recordCount="20" xr:uid="{558F331E-39E8-410D-804D-6DF5FF17DEB6}">
  <cacheSource type="worksheet">
    <worksheetSource ref="N2:Y22" sheet="Data26"/>
  </cacheSource>
  <cacheFields count="12">
    <cacheField name="Ethnicity" numFmtId="0">
      <sharedItems count="10">
        <s v="Domestic Not Supplied"/>
        <s v="American Indian / Alaskan Native"/>
        <s v="African American / Non Hispanic"/>
        <s v="Asian / Asian American**"/>
        <s v="Hispanic / Hispanic American"/>
        <s v="White / Non Hispanic"/>
        <s v="Multi Racial"/>
        <s v="Domestic"/>
        <s v="International"/>
        <s v="University"/>
      </sharedItems>
    </cacheField>
    <cacheField name="Gender" numFmtId="49">
      <sharedItems count="4">
        <s v="Women"/>
        <s v="Men"/>
        <s v="Female" u="1"/>
        <s v="Male" u="1"/>
      </sharedItems>
    </cacheField>
    <cacheField name="2014" numFmtId="0">
      <sharedItems containsSemiMixedTypes="0" containsString="0" containsNumber="1" containsInteger="1" minValue="7" maxValue="4216"/>
    </cacheField>
    <cacheField name="2015" numFmtId="0">
      <sharedItems containsSemiMixedTypes="0" containsString="0" containsNumber="1" containsInteger="1" minValue="9" maxValue="4195"/>
    </cacheField>
    <cacheField name="2016" numFmtId="0">
      <sharedItems containsSemiMixedTypes="0" containsString="0" containsNumber="1" containsInteger="1" minValue="8" maxValue="4255"/>
    </cacheField>
    <cacheField name="2017" numFmtId="0">
      <sharedItems containsSemiMixedTypes="0" containsString="0" containsNumber="1" containsInteger="1" minValue="7" maxValue="4318"/>
    </cacheField>
    <cacheField name="2018" numFmtId="0">
      <sharedItems containsSemiMixedTypes="0" containsString="0" containsNumber="1" containsInteger="1" minValue="8" maxValue="4218"/>
    </cacheField>
    <cacheField name="2019" numFmtId="0">
      <sharedItems containsSemiMixedTypes="0" containsString="0" containsNumber="1" containsInteger="1" minValue="8" maxValue="4114"/>
    </cacheField>
    <cacheField name="2020" numFmtId="0">
      <sharedItems containsSemiMixedTypes="0" containsString="0" containsNumber="1" containsInteger="1" minValue="9" maxValue="4014"/>
    </cacheField>
    <cacheField name="2021" numFmtId="0">
      <sharedItems containsSemiMixedTypes="0" containsString="0" containsNumber="1" containsInteger="1" minValue="4" maxValue="4087"/>
    </cacheField>
    <cacheField name="2022" numFmtId="0">
      <sharedItems containsSemiMixedTypes="0" containsString="0" containsNumber="1" containsInteger="1" minValue="10" maxValue="4017"/>
    </cacheField>
    <cacheField name="2023" numFmtId="0">
      <sharedItems containsSemiMixedTypes="0" containsString="0" containsNumber="1" containsInteger="1" minValue="11" maxValue="4150"/>
    </cacheField>
  </cacheFields>
  <extLst>
    <ext xmlns:x14="http://schemas.microsoft.com/office/spreadsheetml/2009/9/main" uri="{725AE2AE-9491-48be-B2B4-4EB974FC3084}">
      <x14:pivotCacheDefinition pivotCacheId="1456388041"/>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9.616957523147" createdVersion="6" refreshedVersion="8" minRefreshableVersion="3" recordCount="20" xr:uid="{DE63FDCE-E1D5-4DA4-89F2-194701A48C3A}">
  <cacheSource type="worksheet">
    <worksheetSource ref="N2:Y22" sheet="Data27"/>
  </cacheSource>
  <cacheFields count="12">
    <cacheField name="Ethnicity" numFmtId="0">
      <sharedItems count="10">
        <s v="Domestic Not Supplied"/>
        <s v="American Indian / Alaskan Native"/>
        <s v="African American / Non Hispanic"/>
        <s v="Asian / Asian American**"/>
        <s v="Hispanic / Hispanic American"/>
        <s v="White / Non Hispanic"/>
        <s v="Multi Racial"/>
        <s v="Domestic"/>
        <s v="International"/>
        <s v="University"/>
      </sharedItems>
    </cacheField>
    <cacheField name="Gender" numFmtId="49">
      <sharedItems count="4">
        <s v="Women"/>
        <s v="Men"/>
        <s v="Female" u="1"/>
        <s v="Male" u="1"/>
      </sharedItems>
    </cacheField>
    <cacheField name="2014" numFmtId="0">
      <sharedItems containsSemiMixedTypes="0" containsString="0" containsNumber="1" containsInteger="1" minValue="0" maxValue="1019"/>
    </cacheField>
    <cacheField name="2015" numFmtId="0">
      <sharedItems containsSemiMixedTypes="0" containsString="0" containsNumber="1" containsInteger="1" minValue="0" maxValue="1099"/>
    </cacheField>
    <cacheField name="2016" numFmtId="0">
      <sharedItems containsSemiMixedTypes="0" containsString="0" containsNumber="1" containsInteger="1" minValue="1" maxValue="1057"/>
    </cacheField>
    <cacheField name="2017" numFmtId="0">
      <sharedItems containsSemiMixedTypes="0" containsString="0" containsNumber="1" containsInteger="1" minValue="1" maxValue="1018"/>
    </cacheField>
    <cacheField name="2018" numFmtId="0">
      <sharedItems containsSemiMixedTypes="0" containsString="0" containsNumber="1" containsInteger="1" minValue="0" maxValue="955"/>
    </cacheField>
    <cacheField name="2019" numFmtId="0">
      <sharedItems containsSemiMixedTypes="0" containsString="0" containsNumber="1" containsInteger="1" minValue="0" maxValue="894"/>
    </cacheField>
    <cacheField name="2020" numFmtId="0">
      <sharedItems containsSemiMixedTypes="0" containsString="0" containsNumber="1" containsInteger="1" minValue="1" maxValue="848"/>
    </cacheField>
    <cacheField name="2021" numFmtId="0">
      <sharedItems containsSemiMixedTypes="0" containsString="0" containsNumber="1" containsInteger="1" minValue="1" maxValue="859"/>
    </cacheField>
    <cacheField name="2022" numFmtId="0">
      <sharedItems containsSemiMixedTypes="0" containsString="0" containsNumber="1" containsInteger="1" minValue="2" maxValue="940"/>
    </cacheField>
    <cacheField name="2023" numFmtId="0">
      <sharedItems containsSemiMixedTypes="0" containsString="0" containsNumber="1" containsInteger="1" minValue="4" maxValue="966"/>
    </cacheField>
  </cacheFields>
  <extLst>
    <ext xmlns:x14="http://schemas.microsoft.com/office/spreadsheetml/2009/9/main" uri="{725AE2AE-9491-48be-B2B4-4EB974FC3084}">
      <x14:pivotCacheDefinition pivotCacheId="221768630"/>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61.642007638889" createdVersion="8" refreshedVersion="8" minRefreshableVersion="3" recordCount="8" xr:uid="{4312F777-A0CB-484D-9AE1-9689B285E03B}">
  <cacheSource type="worksheet">
    <worksheetSource ref="A1:M9" sheet="Data6"/>
  </cacheSource>
  <cacheFields count="13">
    <cacheField name="Residency" numFmtId="0">
      <sharedItems count="2">
        <s v="Resident"/>
        <s v="Non-Resident"/>
      </sharedItems>
    </cacheField>
    <cacheField name="Level" numFmtId="0">
      <sharedItems count="2">
        <s v="Undergraduate"/>
        <s v="Graduate"/>
      </sharedItems>
    </cacheField>
    <cacheField name="Tuition Division" numFmtId="0">
      <sharedItems count="4">
        <s v="Lower Division"/>
        <s v="Upper Division"/>
        <s v="Master's*"/>
        <s v="Doctor's*"/>
      </sharedItems>
    </cacheField>
    <cacheField name="2014-15" numFmtId="37">
      <sharedItems containsSemiMixedTypes="0" containsString="0" containsNumber="1" containsInteger="1" minValue="300" maxValue="2448"/>
    </cacheField>
    <cacheField name="2015-16" numFmtId="37">
      <sharedItems containsSemiMixedTypes="0" containsString="0" containsNumber="1" containsInteger="1" minValue="300" maxValue="2548"/>
    </cacheField>
    <cacheField name="2016-17" numFmtId="37">
      <sharedItems containsSemiMixedTypes="0" containsString="0" containsNumber="1" containsInteger="1" minValue="248" maxValue="648"/>
    </cacheField>
    <cacheField name="2017-18" numFmtId="37">
      <sharedItems containsSemiMixedTypes="0" containsString="0" containsNumber="1" containsInteger="1" minValue="248" maxValue="748"/>
    </cacheField>
    <cacheField name="2018-19" numFmtId="37">
      <sharedItems containsSemiMixedTypes="0" containsString="0" containsNumber="1" containsInteger="1" minValue="248" maxValue="748"/>
    </cacheField>
    <cacheField name="2019-20" numFmtId="37">
      <sharedItems containsSemiMixedTypes="0" containsString="0" containsNumber="1" containsInteger="1" minValue="248" maxValue="748"/>
    </cacheField>
    <cacheField name="2020-21" numFmtId="37">
      <sharedItems containsSemiMixedTypes="0" containsString="0" containsNumber="1" containsInteger="1" minValue="252" maxValue="752"/>
    </cacheField>
    <cacheField name="2021-22" numFmtId="37">
      <sharedItems containsSemiMixedTypes="0" containsString="0" containsNumber="1" containsInteger="1" minValue="256" maxValue="756"/>
    </cacheField>
    <cacheField name="2022-23" numFmtId="37">
      <sharedItems containsSemiMixedTypes="0" containsString="0" containsNumber="1" containsInteger="1" minValue="260" maxValue="760"/>
    </cacheField>
    <cacheField name="2023-24" numFmtId="37">
      <sharedItems containsSemiMixedTypes="0" containsString="0" containsNumber="1" containsInteger="1" minValue="260" maxValue="760"/>
    </cacheField>
  </cacheFields>
  <extLst>
    <ext xmlns:x14="http://schemas.microsoft.com/office/spreadsheetml/2009/9/main" uri="{725AE2AE-9491-48be-B2B4-4EB974FC3084}">
      <x14:pivotCacheDefinition pivotCacheId="756449796"/>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61.690093055557" createdVersion="8" refreshedVersion="8" minRefreshableVersion="3" recordCount="8" xr:uid="{F39C8E29-C6B8-478C-ABE4-52D1FD65D2BF}">
  <cacheSource type="worksheet">
    <worksheetSource ref="A1:M9" sheet="Data8"/>
  </cacheSource>
  <cacheFields count="13">
    <cacheField name="Residency" numFmtId="0">
      <sharedItems count="2">
        <s v="Resident"/>
        <s v="Non-Resident"/>
      </sharedItems>
    </cacheField>
    <cacheField name="Level" numFmtId="0">
      <sharedItems count="2">
        <s v="Undergraduate"/>
        <s v="Graduate"/>
      </sharedItems>
    </cacheField>
    <cacheField name="Tuition Division" numFmtId="0">
      <sharedItems count="4">
        <s v="Lower Division"/>
        <s v="Upper Division"/>
        <s v="Master's*"/>
        <s v="Doctor's*"/>
      </sharedItems>
    </cacheField>
    <cacheField name="2014-15" numFmtId="37">
      <sharedItems containsSemiMixedTypes="0" containsString="0" containsNumber="1" minValue="520" maxValue="1082"/>
    </cacheField>
    <cacheField name="2015-16" numFmtId="37">
      <sharedItems containsSemiMixedTypes="0" containsString="0" containsNumber="1" minValue="529" maxValue="1266"/>
    </cacheField>
    <cacheField name="2016-17" numFmtId="37">
      <sharedItems containsSemiMixedTypes="0" containsString="0" containsNumber="1" minValue="542" maxValue="1353"/>
    </cacheField>
    <cacheField name="2017-18" numFmtId="37">
      <sharedItems containsSemiMixedTypes="0" containsString="0" containsNumber="1" containsInteger="1" minValue="558" maxValue="1413"/>
    </cacheField>
    <cacheField name="2018-19" numFmtId="37">
      <sharedItems containsSemiMixedTypes="0" containsString="0" containsNumber="1" containsInteger="1" minValue="579" maxValue="1475"/>
    </cacheField>
    <cacheField name="2019-20" numFmtId="37">
      <sharedItems containsSemiMixedTypes="0" containsString="0" containsNumber="1" containsInteger="1" minValue="591" maxValue="1540"/>
    </cacheField>
    <cacheField name="2020-21" numFmtId="37">
      <sharedItems containsSemiMixedTypes="0" containsString="0" containsNumber="1" containsInteger="1" minValue="609" maxValue="1590"/>
    </cacheField>
    <cacheField name="2021-22" numFmtId="37">
      <sharedItems containsSemiMixedTypes="0" containsString="0" containsNumber="1" containsInteger="1" minValue="629" maxValue="1642"/>
    </cacheField>
    <cacheField name="2022-23" numFmtId="37">
      <sharedItems containsSemiMixedTypes="0" containsString="0" containsNumber="1" containsInteger="1" minValue="653" maxValue="1705"/>
    </cacheField>
    <cacheField name="2023-24" numFmtId="37">
      <sharedItems containsSemiMixedTypes="0" containsString="0" containsNumber="1" containsInteger="1" minValue="682" maxValue="1782"/>
    </cacheField>
  </cacheFields>
  <extLst>
    <ext xmlns:x14="http://schemas.microsoft.com/office/spreadsheetml/2009/9/main" uri="{725AE2AE-9491-48be-B2B4-4EB974FC3084}">
      <x14:pivotCacheDefinition pivotCacheId="149455109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2.619271527779" createdVersion="8" refreshedVersion="8" minRefreshableVersion="3" recordCount="24" xr:uid="{074BB7E2-6D9E-4CB2-83BE-BE7215BB0C18}">
  <cacheSource type="worksheet">
    <worksheetSource ref="I2:O26" sheet="Data3"/>
  </cacheSource>
  <cacheFields count="7">
    <cacheField name="College" numFmtId="0">
      <sharedItems count="8">
        <s v="No College Designated"/>
        <s v="College of Business"/>
        <s v="College of Computing"/>
        <s v="College of Engineering"/>
        <s v="College of For Res &amp; Env Sci"/>
        <s v="Interdisciplinary"/>
        <s v="College of Sciences &amp; Arts"/>
        <s v="University"/>
      </sharedItems>
    </cacheField>
    <cacheField name="AAE" numFmtId="0">
      <sharedItems count="3">
        <s v="Applied"/>
        <s v="Accepted"/>
        <s v="Enrolled"/>
      </sharedItems>
    </cacheField>
    <cacheField name="2019" numFmtId="3">
      <sharedItems containsSemiMixedTypes="0" containsString="0" containsNumber="1" containsInteger="1" minValue="0" maxValue="576"/>
    </cacheField>
    <cacheField name="2020" numFmtId="3">
      <sharedItems containsSemiMixedTypes="0" containsString="0" containsNumber="1" containsInteger="1" minValue="0" maxValue="628"/>
    </cacheField>
    <cacheField name="2021" numFmtId="3">
      <sharedItems containsSemiMixedTypes="0" containsString="0" containsNumber="1" containsInteger="1" minValue="0" maxValue="550"/>
    </cacheField>
    <cacheField name="2022" numFmtId="3">
      <sharedItems containsSemiMixedTypes="0" containsString="0" containsNumber="1" containsInteger="1" minValue="1" maxValue="562"/>
    </cacheField>
    <cacheField name="2023" numFmtId="3">
      <sharedItems containsSemiMixedTypes="0" containsString="0" containsNumber="1" containsInteger="1" minValue="0" maxValue="2079"/>
    </cacheField>
  </cacheFields>
  <extLst>
    <ext xmlns:x14="http://schemas.microsoft.com/office/spreadsheetml/2009/9/main" uri="{725AE2AE-9491-48be-B2B4-4EB974FC3084}">
      <x14:pivotCacheDefinition pivotCacheId="1434976768"/>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02.685581365738" createdVersion="6" refreshedVersion="8" minRefreshableVersion="3" recordCount="33" xr:uid="{DE9F0CDA-99F8-419C-86EC-1DF05D581D73}">
  <cacheSource type="worksheet">
    <worksheetSource ref="A2:F35" sheet="Data1"/>
  </cacheSource>
  <cacheFields count="6">
    <cacheField name="Gender" numFmtId="0">
      <sharedItems count="3">
        <s v="Female"/>
        <s v="Male"/>
        <s v="Total"/>
      </sharedItems>
    </cacheField>
    <cacheField name="Test" numFmtId="0">
      <sharedItems count="3">
        <s v="ACT"/>
        <s v="SAT"/>
        <s v="H.S. Percentile"/>
      </sharedItems>
    </cacheField>
    <cacheField name="Subject" numFmtId="0">
      <sharedItems count="9">
        <s v="Composite"/>
        <s v="English"/>
        <s v="Math"/>
        <s v="Reading"/>
        <s v="Science"/>
        <s v="Verbal"/>
        <s v="Writing"/>
        <s v="Average"/>
        <s v="Top Ten Percentile"/>
      </sharedItems>
    </cacheField>
    <cacheField name="2014" numFmtId="0">
      <sharedItems containsSemiMixedTypes="0" containsString="0" containsNumber="1" minValue="0.25154320987654322" maxValue="1902.59"/>
    </cacheField>
    <cacheField name="2015" numFmtId="0">
      <sharedItems containsSemiMixedTypes="0" containsString="0" containsNumber="1" minValue="0.21451612903225806" maxValue="1811.07"/>
    </cacheField>
    <cacheField name="2016" numFmtId="0">
      <sharedItems containsSemiMixedTypes="0" containsString="0" containsNumber="1" minValue="0.23857142857142857" maxValue="1740.32"/>
    </cacheField>
  </cacheFields>
  <extLst>
    <ext xmlns:x14="http://schemas.microsoft.com/office/spreadsheetml/2009/9/main" uri="{725AE2AE-9491-48be-B2B4-4EB974FC3084}">
      <x14:pivotCacheDefinition pivotCacheId="469011135"/>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02.686165740743" createdVersion="8" refreshedVersion="8" minRefreshableVersion="3" recordCount="30" xr:uid="{CFE69B7B-A37F-45A4-A746-113C83E61592}">
  <cacheSource type="worksheet">
    <worksheetSource ref="I2:R32" sheet="Data1"/>
  </cacheSource>
  <cacheFields count="10">
    <cacheField name="Gender" numFmtId="0">
      <sharedItems count="3">
        <s v="Female"/>
        <s v="Male"/>
        <s v="Total"/>
      </sharedItems>
    </cacheField>
    <cacheField name="Test" numFmtId="0">
      <sharedItems count="3">
        <s v="ACT"/>
        <s v="SAT*"/>
        <s v="H.S. Percentile"/>
      </sharedItems>
    </cacheField>
    <cacheField name="Subject" numFmtId="0">
      <sharedItems count="9">
        <s v="Composite"/>
        <s v="English"/>
        <s v="Math"/>
        <s v="Reading"/>
        <s v="Science"/>
        <s v="EB Reading &amp; Writing"/>
        <s v="Total"/>
        <s v="Average"/>
        <s v="Top Ten Percentile"/>
      </sharedItems>
    </cacheField>
    <cacheField name="2017" numFmtId="0">
      <sharedItems containsSemiMixedTypes="0" containsString="0" containsNumber="1" minValue="0.28091603053435116" maxValue="1246.05"/>
    </cacheField>
    <cacheField name="2018" numFmtId="0">
      <sharedItems containsSemiMixedTypes="0" containsString="0" containsNumber="1" minValue="0.25806451612903225" maxValue="1260.8"/>
    </cacheField>
    <cacheField name="2019" numFmtId="0">
      <sharedItems containsSemiMixedTypes="0" containsString="0" containsNumber="1" minValue="0.25874125874125875" maxValue="1267.21"/>
    </cacheField>
    <cacheField name="2020" numFmtId="0">
      <sharedItems containsSemiMixedTypes="0" containsString="0" containsNumber="1" minValue="0.27425373134328357" maxValue="1253.6300000000001"/>
    </cacheField>
    <cacheField name="2021" numFmtId="0">
      <sharedItems containsSemiMixedTypes="0" containsString="0" containsNumber="1" minValue="0.20787401574803149" maxValue="1230.67"/>
    </cacheField>
    <cacheField name="2022" numFmtId="0">
      <sharedItems containsSemiMixedTypes="0" containsString="0" containsNumber="1" minValue="0.24955752212389382" maxValue="1235.73"/>
    </cacheField>
    <cacheField name="2023" numFmtId="0">
      <sharedItems containsSemiMixedTypes="0" containsString="0" containsNumber="1" minValue="0.25368248772504093" maxValue="1226.68"/>
    </cacheField>
  </cacheFields>
  <extLst>
    <ext xmlns:x14="http://schemas.microsoft.com/office/spreadsheetml/2009/9/main" uri="{725AE2AE-9491-48be-B2B4-4EB974FC3084}">
      <x14:pivotCacheDefinition pivotCacheId="1304156363"/>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04313425923" createdVersion="8" refreshedVersion="8" minRefreshableVersion="3" recordCount="27" xr:uid="{80DB19A6-D516-496B-B2D1-392F7C40B11A}">
  <cacheSource type="worksheet">
    <worksheetSource ref="I2:O29" sheet="Data4"/>
  </cacheSource>
  <cacheFields count="7">
    <cacheField name="College" numFmtId="0">
      <sharedItems count="9">
        <s v="No College Designated"/>
        <s v="Interdisciplinary"/>
        <s v="College of Business"/>
        <s v="College of Computing"/>
        <s v="College of Engineering"/>
        <s v="College of For Res &amp; Env Sci"/>
        <s v="Graduate School"/>
        <s v="College of Sciences &amp; Arts"/>
        <s v="University Total"/>
      </sharedItems>
    </cacheField>
    <cacheField name="AAE" numFmtId="0">
      <sharedItems count="3">
        <s v="Applied"/>
        <s v="Accepted"/>
        <s v="Enrolled"/>
      </sharedItems>
    </cacheField>
    <cacheField name="2019" numFmtId="3">
      <sharedItems containsSemiMixedTypes="0" containsString="0" containsNumber="1" containsInteger="1" minValue="0" maxValue="4646"/>
    </cacheField>
    <cacheField name="2020" numFmtId="3">
      <sharedItems containsSemiMixedTypes="0" containsString="0" containsNumber="1" containsInteger="1" minValue="0" maxValue="4858"/>
    </cacheField>
    <cacheField name="2021" numFmtId="3">
      <sharedItems containsSemiMixedTypes="0" containsString="0" containsNumber="1" containsInteger="1" minValue="0" maxValue="6968"/>
    </cacheField>
    <cacheField name="2022" numFmtId="3">
      <sharedItems containsSemiMixedTypes="0" containsString="0" containsNumber="1" containsInteger="1" minValue="0" maxValue="14600"/>
    </cacheField>
    <cacheField name="2023" numFmtId="3">
      <sharedItems containsSemiMixedTypes="0" containsString="0" containsNumber="1" containsInteger="1" minValue="0" maxValue="31296"/>
    </cacheField>
  </cacheFields>
  <extLst>
    <ext xmlns:x14="http://schemas.microsoft.com/office/spreadsheetml/2009/9/main" uri="{725AE2AE-9491-48be-B2B4-4EB974FC3084}">
      <x14:pivotCacheDefinition pivotCacheId="1176752792"/>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11050810185" createdVersion="8" refreshedVersion="8" minRefreshableVersion="3" recordCount="8" xr:uid="{6C9E937A-2CB3-48B7-852D-D038D732736F}">
  <cacheSource type="worksheet">
    <worksheetSource ref="A1:M9" sheet="Data5"/>
  </cacheSource>
  <cacheFields count="13">
    <cacheField name="Residency" numFmtId="0">
      <sharedItems count="2">
        <s v="Resident"/>
        <s v="Non-Resident"/>
      </sharedItems>
    </cacheField>
    <cacheField name="Level" numFmtId="0">
      <sharedItems count="2">
        <s v="Undergraduate"/>
        <s v="Graduate"/>
      </sharedItems>
    </cacheField>
    <cacheField name="Tuition Division" numFmtId="0">
      <sharedItems count="4">
        <s v="Lower Division"/>
        <s v="Upper Division"/>
        <s v="Master's*"/>
        <s v="Doctor's*"/>
      </sharedItems>
    </cacheField>
    <cacheField name="2014-15" numFmtId="37">
      <sharedItems containsSemiMixedTypes="0" containsString="0" containsNumber="1" containsInteger="1" minValue="13128" maxValue="29220"/>
    </cacheField>
    <cacheField name="2015-16" numFmtId="37">
      <sharedItems containsSemiMixedTypes="0" containsString="0" containsNumber="1" containsInteger="1" minValue="13784" maxValue="32571"/>
    </cacheField>
    <cacheField name="2016-17" numFmtId="37">
      <sharedItems containsSemiMixedTypes="0" containsString="0" containsNumber="1" containsInteger="1" minValue="14334" maxValue="34812"/>
    </cacheField>
    <cacheField name="2017-18" numFmtId="37">
      <sharedItems containsSemiMixedTypes="0" containsString="0" containsNumber="1" containsInteger="1" minValue="14774" maxValue="36344"/>
    </cacheField>
    <cacheField name="2018-19" numFmtId="37">
      <sharedItems containsSemiMixedTypes="0" containsString="0" containsNumber="1" containsInteger="1" minValue="15346" maxValue="37944"/>
    </cacheField>
    <cacheField name="2019-20" numFmtId="37">
      <sharedItems containsSemiMixedTypes="0" containsString="0" containsNumber="1" containsInteger="1" minValue="15660" maxValue="39614"/>
    </cacheField>
    <cacheField name="2020-21" numFmtId="37">
      <sharedItems containsSemiMixedTypes="0" containsString="0" containsNumber="1" containsInteger="1" minValue="16130" maxValue="40902"/>
    </cacheField>
    <cacheField name="2021-22" numFmtId="3">
      <sharedItems containsSemiMixedTypes="0" containsString="0" containsNumber="1" containsInteger="1" minValue="16654" maxValue="42232"/>
    </cacheField>
    <cacheField name="2022-23" numFmtId="3">
      <sharedItems containsSemiMixedTypes="0" containsString="0" containsNumber="1" containsInteger="1" minValue="17296" maxValue="43858"/>
    </cacheField>
    <cacheField name="2023-24" numFmtId="3">
      <sharedItems containsSemiMixedTypes="0" containsString="0" containsNumber="1" containsInteger="1" minValue="18074" maxValue="45832"/>
    </cacheField>
  </cacheFields>
  <extLst>
    <ext xmlns:x14="http://schemas.microsoft.com/office/spreadsheetml/2009/9/main" uri="{725AE2AE-9491-48be-B2B4-4EB974FC3084}">
      <x14:pivotCacheDefinition pivotCacheId="2061162195"/>
    </ext>
  </extLst>
</pivotCacheDefinition>
</file>

<file path=xl/pivotCache/pivotCacheDefinition2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12352083335" createdVersion="8" refreshedVersion="8" minRefreshableVersion="3" recordCount="8" xr:uid="{DF12755B-60DA-4E2B-A2F9-7590E20F6947}">
  <cacheSource type="worksheet">
    <worksheetSource ref="A1:M9" sheet="Data7"/>
  </cacheSource>
  <cacheFields count="13">
    <cacheField name="Residency" numFmtId="0">
      <sharedItems count="2">
        <s v="Resident"/>
        <s v="Non-Resident"/>
      </sharedItems>
    </cacheField>
    <cacheField name="Level" numFmtId="0">
      <sharedItems count="2">
        <s v="Undergraduate"/>
        <s v="Graduate"/>
      </sharedItems>
    </cacheField>
    <cacheField name="Tuition Division" numFmtId="0">
      <sharedItems count="4">
        <s v="Lower Division"/>
        <s v="Upper Division"/>
        <s v="Master's*"/>
        <s v="Doctor's*"/>
      </sharedItems>
    </cacheField>
    <cacheField name="2014-15" numFmtId="37">
      <sharedItems containsSemiMixedTypes="0" containsString="0" containsNumber="1" containsInteger="1" minValue="14040" maxValue="31320"/>
    </cacheField>
    <cacheField name="2015-16" numFmtId="37">
      <sharedItems containsSemiMixedTypes="0" containsString="0" containsNumber="1" containsInteger="1" minValue="14286" maxValue="32871"/>
    </cacheField>
    <cacheField name="2016-17" numFmtId="37">
      <sharedItems containsSemiMixedTypes="0" containsString="0" containsNumber="1" containsInteger="1" minValue="14634" maxValue="35112"/>
    </cacheField>
    <cacheField name="2017-18" numFmtId="37">
      <sharedItems containsSemiMixedTypes="0" containsString="0" containsNumber="1" containsInteger="1" minValue="15074" maxValue="36644"/>
    </cacheField>
    <cacheField name="2018-19" numFmtId="37">
      <sharedItems containsSemiMixedTypes="0" containsString="0" containsNumber="1" containsInteger="1" minValue="15646" maxValue="38244"/>
    </cacheField>
    <cacheField name="2019-20" numFmtId="37">
      <sharedItems containsSemiMixedTypes="0" containsString="0" containsNumber="1" containsInteger="1" minValue="15960" maxValue="39914"/>
    </cacheField>
    <cacheField name="2020-21" numFmtId="37">
      <sharedItems containsSemiMixedTypes="0" containsString="0" containsNumber="1" containsInteger="1" minValue="16436" maxValue="41208"/>
    </cacheField>
    <cacheField name="2021-22" numFmtId="3">
      <sharedItems containsSemiMixedTypes="0" containsString="0" containsNumber="1" containsInteger="1" minValue="16966" maxValue="42544"/>
    </cacheField>
    <cacheField name="2022-23" numFmtId="3">
      <sharedItems containsSemiMixedTypes="0" containsString="0" containsNumber="1" containsInteger="1" minValue="17614" maxValue="44176"/>
    </cacheField>
    <cacheField name="2023-24" numFmtId="0">
      <sharedItems containsSemiMixedTypes="0" containsString="0" containsNumber="1" containsInteger="1" minValue="18392" maxValue="46150"/>
    </cacheField>
  </cacheFields>
  <extLst>
    <ext xmlns:x14="http://schemas.microsoft.com/office/spreadsheetml/2009/9/main" uri="{725AE2AE-9491-48be-B2B4-4EB974FC3084}">
      <x14:pivotCacheDefinition pivotCacheId="626845866"/>
    </ext>
  </extLst>
</pivotCacheDefinition>
</file>

<file path=xl/pivotCache/pivotCacheDefinition2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23167592596" createdVersion="6" refreshedVersion="8" minRefreshableVersion="3" recordCount="40" xr:uid="{FFB0D4E2-6511-491E-B950-98C48CB07921}">
  <cacheSource type="worksheet">
    <worksheetSource ref="A1:F41" sheet="Data10"/>
  </cacheSource>
  <cacheFields count="6">
    <cacheField name="Residency" numFmtId="0">
      <sharedItems count="5">
        <s v="Resident"/>
        <s v="Non-Resident"/>
        <s v="Resident (UG)" u="1"/>
        <s v="Resident (GR)" u="1"/>
        <s v="Resident (G)" u="1"/>
      </sharedItems>
    </cacheField>
    <cacheField name="Level" numFmtId="0">
      <sharedItems count="2">
        <s v="Undergraduate"/>
        <s v="Graduate"/>
      </sharedItems>
    </cacheField>
    <cacheField name="Type" numFmtId="0">
      <sharedItems count="4">
        <s v="Non-Commuter"/>
        <s v="Commuter**"/>
        <s v="Master's"/>
        <s v="Doctor's"/>
      </sharedItems>
    </cacheField>
    <cacheField name="Rates" numFmtId="0">
      <sharedItems count="26">
        <s v="Tuition ($682.00/credit) (12-18 credits)"/>
        <s v="Mandatory Fees"/>
        <s v="Room &amp; Board*"/>
        <s v="Lab/Course Fees"/>
        <s v="Books &amp; Supplies"/>
        <s v="Personal &amp; Travel"/>
        <s v="Loan Origination Fee"/>
        <s v="Total"/>
        <s v="Board Only"/>
        <s v="Tuition ($1,519.00/credit) (12-18 credit)"/>
        <s v="Tuition ($1,458.00/credit) (24 credits)"/>
        <s v="Tuition ($1,458.00/credit) (16 credits)"/>
        <s v="Tuition ($653.00/credit) (12-18 credits)" u="1"/>
        <s v="Tuition ($1,454.00/credit) (12-18 credit)" u="1"/>
        <s v="Tuition ($1,395.00/credit) (24 credits)" u="1"/>
        <s v="Tuition ($1,395.00/credit) (16 credits)" u="1"/>
        <s v="Tuition ($1,212.00/credit) (16 credits)" u="1"/>
        <s v="Tuition ($1,285.00/credit) (24 credits)" u="1"/>
        <s v="Tuition ($1,343.00/credit) (16 credits)" u="1"/>
        <s v="Tuition ($1,343.00/credit) (24 credits)" u="1"/>
        <s v="Room &amp; Board" u="1"/>
        <s v="Board Only*" u="1"/>
        <s v="Tuition ($609.00/credit) (12-18 credits)" u="1"/>
        <s v="Tuition ($629.00/credit) (12-18 credits)" u="1"/>
        <s v="Tuition ($1,349.00/credit) (12-18 credit)" u="1"/>
        <s v="Tuition ($1,400.00/credit) (12-18 credit)" u="1"/>
      </sharedItems>
    </cacheField>
    <cacheField name="One Semester" numFmtId="3">
      <sharedItems containsSemiMixedTypes="0" containsString="0" containsNumber="1" minValue="32" maxValue="28853"/>
    </cacheField>
    <cacheField name="Two Semesters" numFmtId="3">
      <sharedItems containsSemiMixedTypes="0" containsString="0" containsNumber="1" containsInteger="1" minValue="64" maxValue="57706"/>
    </cacheField>
  </cacheFields>
  <extLst>
    <ext xmlns:x14="http://schemas.microsoft.com/office/spreadsheetml/2009/9/main" uri="{725AE2AE-9491-48be-B2B4-4EB974FC3084}">
      <x14:pivotCacheDefinition pivotCacheId="1679110194"/>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27661689818" createdVersion="8" refreshedVersion="8" minRefreshableVersion="3" recordCount="105" xr:uid="{59C06978-2EA7-423E-926F-A7EC3E67F940}">
  <cacheSource type="worksheet">
    <worksheetSource ref="O2:AA107" sheet="Data23"/>
  </cacheSource>
  <cacheFields count="13">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Major" numFmtId="49">
      <sharedItems count="98">
        <s v="English as a Second Language"/>
        <s v="Non Degree Seeking (UG)"/>
        <s v="Post Degree Studies"/>
        <s v="Accounting"/>
        <s v="Business Administration"/>
        <s v="Economics"/>
        <s v="Engineering Management"/>
        <s v="Finance"/>
        <s v="General Business"/>
        <s v="Management"/>
        <s v="Management Information Systems"/>
        <s v="Marketing"/>
        <s v="Operations and Systems Mgmnt"/>
        <s v="Computer Network &amp; System Admn"/>
        <s v="Computer Science"/>
        <s v="Cybersecurity"/>
        <s v="Data Science"/>
        <s v="Electrical Eng Tech"/>
        <s v="General Computing"/>
        <s v="Software Engineering"/>
        <s v="Applied Geophysics"/>
        <s v="Biomedical Engineering"/>
        <s v="Chemical Engineering"/>
        <s v="Civil Engineering"/>
        <s v="Computer Engineering"/>
        <s v="Electric Power Engineering"/>
        <s v="Electrical Engineering"/>
        <s v="Engineering"/>
        <s v="Environmental Engineering"/>
        <s v="General Engineering"/>
        <s v="Geological Engineering"/>
        <s v="Geology"/>
        <s v="Geospatial Engineering"/>
        <s v="Materials Science and Engrg"/>
        <s v="Mechanical Engineering"/>
        <s v="Mechanical Engineering Tech"/>
        <s v="Mining Engineering"/>
        <s v="Robotics Engineering"/>
        <s v="Surveying Engineering"/>
        <s v="App Ecol &amp; Environ Sci"/>
        <s v="Environ Sci &amp; Sustainability"/>
        <s v="Forestry"/>
        <s v="General Forestry"/>
        <s v="Natural Resources Management"/>
        <s v="Sustainable Bioproducts"/>
        <s v="Wildlife Ecology &amp; Cons"/>
        <s v="Wildlife Ecology &amp; Mgmt"/>
        <s v="Construction Management"/>
        <s v="Mechatronics"/>
        <s v="Anthropology"/>
        <s v="Applied Physics"/>
        <s v="Audio Production &amp; Technology"/>
        <s v="Biochem &amp; Molec Biology-Bio Sc"/>
        <s v="Biochem &amp; Molec Biology-Chem"/>
        <s v="Bioinformatics"/>
        <s v="Biological Sciences"/>
        <s v="Business Analytics (Cert.)"/>
        <s v="Business Analytics (BS)"/>
        <s v="Cheminformatics"/>
        <s v="Chemistry"/>
        <s v="Chemistry (BA)"/>
        <s v="Coaching Endorsement"/>
        <s v="Communication, Culture &amp; Media"/>
        <s v="Comp Chemistry &amp; Chem Infrmtcs"/>
        <s v="Computational Biology"/>
        <s v="Computer Systems Science"/>
        <s v="Ecology &amp; Evolutionary Biology"/>
        <s v="English"/>
        <s v="Exercise Science"/>
        <s v="General Sciences and Arts"/>
        <s v="History"/>
        <s v="Human Biology"/>
        <s v="Human Factors"/>
        <s v="Humanities"/>
        <s v="Liberal Arts"/>
        <s v="Mathematics"/>
        <s v="Mathematics &amp; Computer Science"/>
        <s v="Media"/>
        <s v="Medical Laboratory Science"/>
        <s v="Medicinal Chemistry"/>
        <s v="Pharmaceutical Chemistry"/>
        <s v="Physics"/>
        <s v="Physics (BA)"/>
        <s v="Policy &amp; Community Development"/>
        <s v="Psychology"/>
        <s v="Scientific &amp; Tech Comm (BA)"/>
        <s v="Scientific &amp; Tech Comm (BS)"/>
        <s v="Social Sciences"/>
        <s v="Sound Design"/>
        <s v="Sports and Fitness Management"/>
        <s v="State Teaching Certificate"/>
        <s v="Statistics"/>
        <s v="Sustainability Sci and Society"/>
        <s v="Theatre &amp; Electr. Media Perf."/>
        <s v="Theatre &amp; Entertain Tech (BS)"/>
        <s v="Engineering Technology"/>
        <s v="General Technology"/>
        <s v="Business Analytics (BA)" u="1"/>
      </sharedItems>
    </cacheField>
    <cacheField name="Major Code" numFmtId="49">
      <sharedItems/>
    </cacheField>
    <cacheField name="2014" numFmtId="0">
      <sharedItems containsSemiMixedTypes="0" containsString="0" containsNumber="1" containsInteger="1" minValue="0" maxValue="1327"/>
    </cacheField>
    <cacheField name="2015" numFmtId="0">
      <sharedItems containsSemiMixedTypes="0" containsString="0" containsNumber="1" containsInteger="1" minValue="0" maxValue="1395"/>
    </cacheField>
    <cacheField name="2016" numFmtId="0">
      <sharedItems containsSemiMixedTypes="0" containsString="0" containsNumber="1" containsInteger="1" minValue="0" maxValue="1392"/>
    </cacheField>
    <cacheField name="2017" numFmtId="0">
      <sharedItems containsSemiMixedTypes="0" containsString="0" containsNumber="1" containsInteger="1" minValue="0" maxValue="1447"/>
    </cacheField>
    <cacheField name="2018" numFmtId="0">
      <sharedItems containsSemiMixedTypes="0" containsString="0" containsNumber="1" containsInteger="1" minValue="0" maxValue="1447"/>
    </cacheField>
    <cacheField name="2019" numFmtId="0">
      <sharedItems containsSemiMixedTypes="0" containsString="0" containsNumber="1" containsInteger="1" minValue="0" maxValue="1362"/>
    </cacheField>
    <cacheField name="2020" numFmtId="0">
      <sharedItems containsSemiMixedTypes="0" containsString="0" containsNumber="1" containsInteger="1" minValue="0" maxValue="1240"/>
    </cacheField>
    <cacheField name="2021" numFmtId="0">
      <sharedItems containsSemiMixedTypes="0" containsString="0" containsNumber="1" containsInteger="1" minValue="0" maxValue="1203"/>
    </cacheField>
    <cacheField name="2022" numFmtId="0">
      <sharedItems containsSemiMixedTypes="0" containsString="0" containsNumber="1" containsInteger="1" minValue="0" maxValue="1125"/>
    </cacheField>
    <cacheField name="2023" numFmtId="0">
      <sharedItems containsSemiMixedTypes="0" containsString="0" containsNumber="1" containsInteger="1" minValue="0" maxValue="1108"/>
    </cacheField>
  </cacheFields>
  <extLst>
    <ext xmlns:x14="http://schemas.microsoft.com/office/spreadsheetml/2009/9/main" uri="{725AE2AE-9491-48be-B2B4-4EB974FC3084}">
      <x14:pivotCacheDefinition pivotCacheId="954358278"/>
    </ext>
  </extLst>
</pivotCacheDefinition>
</file>

<file path=xl/pivotCache/pivotCacheDefinition2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iley Finch" refreshedDate="45359.382951041669" createdVersion="8" refreshedVersion="8" minRefreshableVersion="3" recordCount="142" xr:uid="{AB5BDC51-5281-43F8-A805-A9A631128EAD}">
  <cacheSource type="worksheet">
    <worksheetSource ref="O2:AA144" sheet="Data11"/>
  </cacheSource>
  <cacheFields count="13">
    <cacheField name="College" numFmtId="0">
      <sharedItems count="7">
        <s v="No College Designated"/>
        <s v="College of Business"/>
        <s v="College of Computing"/>
        <s v="College of Engineering"/>
        <s v="College of For Res &amp; Env Sci"/>
        <s v="Interdisciplinary"/>
        <s v="College of Sciences &amp; Arts"/>
      </sharedItems>
    </cacheField>
    <cacheField name="Major" numFmtId="49">
      <sharedItems count="141">
        <s v="Non Degree Seeking (GR)"/>
        <s v="Non Degree Seeking (UG)"/>
        <s v="Post Degree Studies"/>
        <s v="Accounting"/>
        <s v="Applied Natural Resource Econ."/>
        <s v="Business Administration"/>
        <s v="Economics"/>
        <s v="Engineering Management"/>
        <s v="Engineering Management (MEM)"/>
        <s v="Finance"/>
        <s v="General Business"/>
        <s v="Management"/>
        <s v="Management Information Systems"/>
        <s v="Marketing"/>
        <s v="Artificial Intel in Healthcare"/>
        <s v="Computational Science &amp; Engrg"/>
        <s v="Computer Network &amp; System Admn"/>
        <s v="Computer Science"/>
        <s v="Cybersecurity (MS)"/>
        <s v="Cybersecurity (BS)"/>
        <s v="Data Science"/>
        <s v="Data Science Foundations"/>
        <s v="Electrical Eng Tech"/>
        <s v="General Computing"/>
        <s v="Health Informatics"/>
        <s v="Security &amp; Privacy in Healthcr"/>
        <s v="Software Engineering"/>
        <s v="Adv Electric Power Engineering"/>
        <s v="Advanced Photogrammetry &amp; Mapp"/>
        <s v="Applied Geophysics"/>
        <s v="Atmospheric Sciences"/>
        <s v="Automotive Systems &amp; Controls"/>
        <s v="Biomedical Engineering"/>
        <s v="Chemical Engineering"/>
        <s v="Civil Engineering"/>
        <s v="Computational Fluid Dynamics"/>
        <s v="Computer Engineering"/>
        <s v="Control Systems"/>
        <s v="Electric Power Engineering"/>
        <s v="Electrical &amp; Computer Engineer"/>
        <s v="Electrical Engineering"/>
        <s v="Eng Sustainability &amp; Resilienc"/>
        <s v="Engineering (MEG)"/>
        <s v="Engineering"/>
        <s v="Engineering - Environmental"/>
        <s v="Engineering Mechanics"/>
        <s v="Environmental Engineering"/>
        <s v="Environmental Engrg Science"/>
        <s v="General Engineering"/>
        <s v="Geological Engineering"/>
        <s v="Geology"/>
        <s v="Geophysics"/>
        <s v="Geospatial Engineering"/>
        <s v="Hybrid Elec. Drive Vehicle Eng"/>
        <s v="Integrated Geospatial Tech"/>
        <s v="Manufacturing Engineering (MS)"/>
        <s v="Manufacturing Engineering (GR Cert)"/>
        <s v="Materials Science and Engrg"/>
        <s v="Mechanical Eng-Eng Mechanics"/>
        <s v="Mechanical Engineering"/>
        <s v="Mechanical Engineering Tech"/>
        <s v="Mining Engineering"/>
        <s v="Natrl Hazds &amp; Disaster Rsk Red"/>
        <s v="Resilient Water Infrastructure"/>
        <s v="Robotics Engineering"/>
        <s v="Struc Eng: Advanced Analysis"/>
        <s v="Struc Eng: Bridge Analysis Des"/>
        <s v="Struc Eng: Building Design"/>
        <s v="Struc Eng: Timber Bldg Design"/>
        <s v="Vehicle Dynamics"/>
        <s v="Water Resources Modeling"/>
        <s v="App Ecol &amp; Environ Sci"/>
        <s v="Applied Ecology"/>
        <s v="Environ Sci &amp; Sustainability"/>
        <s v="For Molec Genetics &amp; Biotec"/>
        <s v="Forest Ecology &amp; Mgmt"/>
        <s v="Forest Science"/>
        <s v="Forestry"/>
        <s v="Forestry (MF)"/>
        <s v="General Forestry"/>
        <s v="Geographic Information Science"/>
        <s v="Natural Resources Management"/>
        <s v="Sustainable Bioproducts"/>
        <s v="Wildlife Ecology &amp; Cons"/>
        <s v="Construction Management"/>
        <s v="Mechatronics (BS)"/>
        <s v="Mechatronics (MS)"/>
        <s v="Anthropology"/>
        <s v="App. Cognitive Sci &amp; Human Fac"/>
        <s v="Applied Physics"/>
        <s v="Applied Statistics (MS)"/>
        <s v="Applied Statistics (GR Cert)"/>
        <s v="Audio Production &amp; Technology"/>
        <s v="Biochem &amp; Molec Biology-Bio Sc"/>
        <s v="Biochem &amp; Molec Biology-Chem"/>
        <s v="Biochemistry/Molecular Biology"/>
        <s v="Bioinformatics"/>
        <s v="Biological Sciences"/>
        <s v="Business Analytics (BS)"/>
        <s v="Chemistry"/>
        <s v="Chemistry (BA)"/>
        <s v="Coaching Endorsement"/>
        <s v="Communication, Culture &amp; Media"/>
        <s v="Comp Chemistry &amp; Chem Infrmtcs"/>
        <s v="Computational Biology"/>
        <s v="Ecology &amp; Evolutionary Biology"/>
        <s v="English"/>
        <s v="Environmental &amp; Energy Policy"/>
        <s v="Exercise Science"/>
        <s v="General Sciences and Arts"/>
        <s v="History"/>
        <s v="Human Biology"/>
        <s v="Human Factors"/>
        <s v="Humanities"/>
        <s v="Indust Heritage &amp; Archaeology"/>
        <s v="Integrative Physiology"/>
        <s v="Kinesiology"/>
        <s v="Mathematical Sciences"/>
        <s v="Mathematics"/>
        <s v="Mathematics &amp; Computer Science"/>
        <s v="Medical Laboratory Science"/>
        <s v="Medicinal Chemistry"/>
        <s v="Pharmaceutical Chemistry"/>
        <s v="Physics"/>
        <s v="Physics (BA)"/>
        <s v="Policy &amp; Community Development"/>
        <s v="Psychology"/>
        <s v="Rhetoric, Theory and Culture"/>
        <s v="Scientific &amp; Tech Comm (BA)"/>
        <s v="Scientific &amp; Tech Comm (BS)"/>
        <s v="Social Sciences"/>
        <s v="Sound Design"/>
        <s v="Sports and Fitness Management"/>
        <s v="Statistics"/>
        <s v="Sustainability Sci and Society"/>
        <s v="Sustainable Communities"/>
        <s v="Theatre &amp; Electr. Media Perf."/>
        <s v="Theatre &amp; Entertain Tech (BS)"/>
        <s v="Applied Statistics" u="1"/>
        <s v="Manufacturing Engineering" u="1"/>
        <s v="Business Analytics" u="1"/>
      </sharedItems>
    </cacheField>
    <cacheField name="Major Code" numFmtId="49">
      <sharedItems/>
    </cacheField>
    <cacheField name="Fresh" numFmtId="0">
      <sharedItems containsSemiMixedTypes="0" containsString="0" containsNumber="1" containsInteger="1" minValue="0" maxValue="298"/>
    </cacheField>
    <cacheField name="Soph" numFmtId="0">
      <sharedItems containsSemiMixedTypes="0" containsString="0" containsNumber="1" containsInteger="1" minValue="0" maxValue="269"/>
    </cacheField>
    <cacheField name="Jr" numFmtId="0">
      <sharedItems containsSemiMixedTypes="0" containsString="0" containsNumber="1" containsInteger="1" minValue="0" maxValue="234"/>
    </cacheField>
    <cacheField name="Sr" numFmtId="0">
      <sharedItems containsSemiMixedTypes="0" containsString="0" containsNumber="1" containsInteger="1" minValue="0" maxValue="307"/>
    </cacheField>
    <cacheField name="Post/_x000a_Grad" numFmtId="0">
      <sharedItems containsSemiMixedTypes="0" containsString="0" containsNumber="1" containsInteger="1" minValue="0" maxValue="14"/>
    </cacheField>
    <cacheField name="Sp/_x000a_Uncl" numFmtId="0">
      <sharedItems containsSemiMixedTypes="0" containsString="0" containsNumber="1" containsInteger="1" minValue="0" maxValue="52"/>
    </cacheField>
    <cacheField name="Grad _x000a_NDS" numFmtId="0">
      <sharedItems containsSemiMixedTypes="0" containsString="0" containsNumber="1" containsInteger="1" minValue="0" maxValue="10"/>
    </cacheField>
    <cacheField name="MS" numFmtId="0">
      <sharedItems containsSemiMixedTypes="0" containsString="0" containsNumber="1" containsInteger="1" minValue="0" maxValue="148"/>
    </cacheField>
    <cacheField name="PhD" numFmtId="0">
      <sharedItems containsSemiMixedTypes="0" containsString="0" containsNumber="1" containsInteger="1" minValue="0" maxValue="99"/>
    </cacheField>
    <cacheField name="Total" numFmtId="0">
      <sharedItems containsSemiMixedTypes="0" containsString="0" containsNumber="1" containsInteger="1" minValue="1" maxValue="1256"/>
    </cacheField>
  </cacheFields>
  <extLst>
    <ext xmlns:x14="http://schemas.microsoft.com/office/spreadsheetml/2009/9/main" uri="{725AE2AE-9491-48be-B2B4-4EB974FC3084}">
      <x14:pivotCacheDefinition pivotCacheId="1893471876"/>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iley Finch" refreshedDate="45359.385141087965" createdVersion="8" refreshedVersion="8" minRefreshableVersion="3" recordCount="187" xr:uid="{23ECB6AA-5DA7-422C-B55B-EB8718058FA4}">
  <cacheSource type="worksheet">
    <worksheetSource ref="O2:AA189" sheet="Data22"/>
  </cacheSource>
  <cacheFields count="13">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Major" numFmtId="0">
      <sharedItems count="171">
        <s v="English as a Second Language"/>
        <s v="Non Degree Seeking (GR)"/>
        <s v="Non Degree Seeking (UG)"/>
        <s v="Post Degree Studies"/>
        <s v="Sustainability"/>
        <s v="Accounting"/>
        <s v="Applied Natural Resource Econ."/>
        <s v="Business Administration (BA)"/>
        <s v="Business Administration (MBA)"/>
        <s v="Data Science"/>
        <s v="Economics"/>
        <s v="Engineering Management"/>
        <s v="Engineering Management (MEM)"/>
        <s v="Finance"/>
        <s v="Forensic Accounting"/>
        <s v="General Business"/>
        <s v="Management"/>
        <s v="Management Information Systems"/>
        <s v="Marketing"/>
        <s v="Operations and Systems Mgmnt"/>
        <s v="Artificial Intel in Healthcare"/>
        <s v="Computational Science &amp; Engrg"/>
        <s v="Computer Network &amp; System Admn"/>
        <s v="Computer Science"/>
        <s v="Cybersecurity (MS)"/>
        <s v="Cybersecurity (BS)"/>
        <s v="Data Science Foundations"/>
        <s v="Electrical Eng Tech"/>
        <s v="General Computing"/>
        <s v="Health Informatics"/>
        <s v="Mechatronics"/>
        <s v="Security &amp; Privacy in Healthcr"/>
        <s v="Software Engineering"/>
        <s v="Adv Electric Power Engineering"/>
        <s v="Advanced Photogrammetry &amp; Mapp"/>
        <s v="Aerodynamics"/>
        <s v="Applied Geophysics"/>
        <s v="Atmospheric Sciences"/>
        <s v="Automotive Systems &amp; Controls"/>
        <s v="Biochemistry/Molecular Biology"/>
        <s v="Biomedical Engineering"/>
        <s v="Chemical Engineering"/>
        <s v="Civil Engineering"/>
        <s v="Computational Fluid Dynamics"/>
        <s v="Computer Engineering"/>
        <s v="Control Systems"/>
        <s v="Electric Power Engineering"/>
        <s v="Electrical &amp; Computer Engineer"/>
        <s v="Electrical Engineering"/>
        <s v="Eng Sustainability &amp; Resilienc"/>
        <s v="Engineering (MEG)"/>
        <s v="Engineering (BS)"/>
        <s v="Engineering - Environmental"/>
        <s v="Engineering Mechanics"/>
        <s v="Environmental Engineering"/>
        <s v="Environmental Engrg Science"/>
        <s v="General Engineering"/>
        <s v="Geological Engineering"/>
        <s v="Geology"/>
        <s v="Geophysics"/>
        <s v="Geospatial Engineering"/>
        <s v="Hybrid Elec. Drive Vehicle Eng"/>
        <s v="Integrated Geospatial Tech"/>
        <s v="Manufacturing Engineering (GR Cert.)"/>
        <s v="Manufacturing Engineering (MS)"/>
        <s v="Materials Science and Engrg"/>
        <s v="Mechanical Eng-Eng Mechanics"/>
        <s v="Mechanical Engineering"/>
        <s v="Mechanical Engineering Tech"/>
        <s v="Mining Engineering"/>
        <s v="Natrl Hazds &amp; Disaster Rsk Red"/>
        <s v="Quality Engineering"/>
        <s v="Resilient Water Infrastructure"/>
        <s v="Robotics Engineering"/>
        <s v="Safety &amp; Sec of Auton CP Sys"/>
        <s v="Struc Eng: Advanced Analysis"/>
        <s v="Struc Eng: Bridge Analysis Des"/>
        <s v="Struc Eng: Building Design"/>
        <s v="Struc Eng: Timber Bldg Design"/>
        <s v="Surveying Engineering"/>
        <s v="Vehicle Dynamics"/>
        <s v="Water Resources Modeling"/>
        <s v="App Ecol &amp; Environ Sci"/>
        <s v="Applied Ecology"/>
        <s v="Environ Sci &amp; Sustainability"/>
        <s v="For Molec Genetics &amp; Biotec"/>
        <s v="Forest Ecology &amp; Mgmt"/>
        <s v="Forest Science"/>
        <s v="Forestry (MF)"/>
        <s v="Forestry"/>
        <s v="General Forestry"/>
        <s v="Geographic Information Science"/>
        <s v="Natural Resources Management"/>
        <s v="Sustainable Bioproducts"/>
        <s v="Wildlife Ecology &amp; Cons"/>
        <s v="Wildlife Ecology &amp; Mgmt"/>
        <s v="Construction Management"/>
        <s v="Mechatronics (BS)"/>
        <s v="Mechatronics (MS)"/>
        <s v="Anthropology"/>
        <s v="App. Cognitive Sci &amp; Human Fac"/>
        <s v="Applied Physics"/>
        <s v="Applied Science Education"/>
        <s v="Applied Statistics (MS)"/>
        <s v="Applied Statistics (GR Cert.)"/>
        <s v="Audio Production &amp; Technology"/>
        <s v="Biochem &amp; Molec Biology-Bio Sc"/>
        <s v="Biochem &amp; Molec Biology-Chem"/>
        <s v="Bioinformatics"/>
        <s v="Biological Sciences"/>
        <s v="Business Analytics (BS)"/>
        <s v="Business Analytics (Cert.)"/>
        <s v="Cheminformatics"/>
        <s v="Chemistry"/>
        <s v="Chemistry (BA)"/>
        <s v="Coaching Endorsement"/>
        <s v="Communication, Culture &amp; Media"/>
        <s v="Comp Chemistry &amp; Chem Infrmtcs"/>
        <s v="Computational Biology"/>
        <s v="Computer Systems Science"/>
        <s v="Cybersecurity"/>
        <s v="Ecology &amp; Evolutionary Biology"/>
        <s v="Engineering Physics"/>
        <s v="English"/>
        <s v="Environmental &amp; Energy Policy"/>
        <s v="Exercise Science"/>
        <s v="General Sciences and Arts"/>
        <s v="History"/>
        <s v="Human Biology"/>
        <s v="Human Factors"/>
        <s v="Humanities"/>
        <s v="Indust Heritage &amp; Archaeology"/>
        <s v="Industrial Archaeology"/>
        <s v="Integrative Physiology"/>
        <s v="Kinesiology"/>
        <s v="Liberal Arts"/>
        <s v="Mathematical Sciences"/>
        <s v="Mathematics"/>
        <s v="Mathematics &amp; Computer Science"/>
        <s v="Media"/>
        <s v="Medical Laboratory Science"/>
        <s v="Medicinal Chemistry"/>
        <s v="Pharmaceutical Chemistry"/>
        <s v="Physics"/>
        <s v="Physics (BA)"/>
        <s v="Policy &amp; Community Development"/>
        <s v="Post-Secondary STEM Education"/>
        <s v="Psychology"/>
        <s v="Rhetoric &amp; Tech Communication"/>
        <s v="Rhetoric, Theory and Culture"/>
        <s v="Scientific &amp; Tech Comm (BA)"/>
        <s v="Scientific &amp; Tech Comm (BS)"/>
        <s v="Social Sciences"/>
        <s v="Sound Design"/>
        <s v="Sports and Fitness Management"/>
        <s v="State Teaching Certificate"/>
        <s v="Statistics"/>
        <s v="Sustainability Sci and Society"/>
        <s v="Sustainable Communities"/>
        <s v="Theatre &amp; Electr. Media Perf."/>
        <s v="Theatre &amp; Entertain Tech (BS)"/>
        <s v="Engineering Technology"/>
        <s v="General Technology"/>
        <s v="Medical Informatics"/>
        <s v="Business Analytics (BA)" u="1"/>
        <s v="Public Policy" u="1"/>
        <s v="Engineering" u="1"/>
        <s v="Industrial Technology" u="1"/>
        <s v="Manufacturing Engineering" u="1"/>
        <s v="Applied Statistics" u="1"/>
        <s v="Business Analytics" u="1"/>
      </sharedItems>
    </cacheField>
    <cacheField name="Major Code" numFmtId="0">
      <sharedItems/>
    </cacheField>
    <cacheField name="2014" numFmtId="3">
      <sharedItems containsSemiMixedTypes="0" containsString="0" containsNumber="1" containsInteger="1" minValue="0" maxValue="1545"/>
    </cacheField>
    <cacheField name="2015" numFmtId="3">
      <sharedItems containsSemiMixedTypes="0" containsString="0" containsNumber="1" containsInteger="1" minValue="0" maxValue="1660"/>
    </cacheField>
    <cacheField name="2016" numFmtId="3">
      <sharedItems containsSemiMixedTypes="0" containsString="0" containsNumber="1" containsInteger="1" minValue="0" maxValue="1669"/>
    </cacheField>
    <cacheField name="2017" numFmtId="3">
      <sharedItems containsSemiMixedTypes="0" containsString="0" containsNumber="1" containsInteger="1" minValue="0" maxValue="1704"/>
    </cacheField>
    <cacheField name="2018" numFmtId="3">
      <sharedItems containsSemiMixedTypes="0" containsString="0" containsNumber="1" containsInteger="1" minValue="0" maxValue="1712"/>
    </cacheField>
    <cacheField name="2019" numFmtId="3">
      <sharedItems containsSemiMixedTypes="0" containsString="0" containsNumber="1" containsInteger="1" minValue="0" maxValue="1621"/>
    </cacheField>
    <cacheField name="2020" numFmtId="3">
      <sharedItems containsSemiMixedTypes="0" containsString="0" containsNumber="1" containsInteger="1" minValue="0" maxValue="1445"/>
    </cacheField>
    <cacheField name="2021" numFmtId="3">
      <sharedItems containsSemiMixedTypes="0" containsString="0" containsNumber="1" containsInteger="1" minValue="0" maxValue="1380"/>
    </cacheField>
    <cacheField name="2022" numFmtId="3">
      <sharedItems containsSemiMixedTypes="0" containsString="0" containsNumber="1" containsInteger="1" minValue="0" maxValue="1327"/>
    </cacheField>
    <cacheField name="2023" numFmtId="3">
      <sharedItems containsSemiMixedTypes="0" containsString="0" containsNumber="1" containsInteger="1" minValue="0" maxValue="1256"/>
    </cacheField>
  </cacheFields>
  <extLst>
    <ext xmlns:x14="http://schemas.microsoft.com/office/spreadsheetml/2009/9/main" uri="{725AE2AE-9491-48be-B2B4-4EB974FC3084}">
      <x14:pivotCacheDefinition pivotCacheId="1283470134"/>
    </ext>
  </extLst>
</pivotCacheDefinition>
</file>

<file path=xl/pivotCache/pivotCacheDefinition2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iley Finch" refreshedDate="45359.391132060184" createdVersion="8" refreshedVersion="8" minRefreshableVersion="3" recordCount="103" xr:uid="{46F640E2-B8C4-442A-9AE7-96017E663C54}">
  <cacheSource type="worksheet">
    <worksheetSource ref="O2:AA105" sheet="Data24"/>
  </cacheSource>
  <cacheFields count="13">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Major" numFmtId="49">
      <sharedItems count="87">
        <s v="Non Degree Seeking (GR)"/>
        <s v="Sustainability"/>
        <s v="Accounting"/>
        <s v="Applied Natural Resource Econ."/>
        <s v="Business Administration"/>
        <s v="Data Science"/>
        <s v="Engineering Management"/>
        <s v="Forensic Accounting"/>
        <s v="Artificial Intel in Healthcare"/>
        <s v="Computational Science &amp; Engrg"/>
        <s v="Computer Science"/>
        <s v="Cybersecurity"/>
        <s v="Data Science Foundations"/>
        <s v="Health Informatics"/>
        <s v="Mechatronics"/>
        <s v="Security &amp; Privacy in Healthcr"/>
        <s v="Adv Electric Power Engineering"/>
        <s v="Advanced Photogrammetry &amp; Mapp"/>
        <s v="Aerodynamics"/>
        <s v="Atmospheric Sciences"/>
        <s v="Automotive Systems &amp; Controls"/>
        <s v="Biochemistry/Molecular Biology"/>
        <s v="Biomedical Engineering"/>
        <s v="Chemical Engineering"/>
        <s v="Civil Engineering"/>
        <s v="Computational Fluid Dynamics"/>
        <s v="Computer Engineering"/>
        <s v="Control Systems"/>
        <s v="Electrical &amp; Computer Engineer"/>
        <s v="Electrical Engineering"/>
        <s v="Eng Sustainability &amp; Resilienc"/>
        <s v="Engineering"/>
        <s v="Engineering - Environmental"/>
        <s v="Engineering Mechanics"/>
        <s v="Environmental Engineering"/>
        <s v="Environmental Engrg Science"/>
        <s v="Geological Engineering"/>
        <s v="Geology"/>
        <s v="Geophysics"/>
        <s v="Hybrid Elec. Drive Vehicle Eng"/>
        <s v="Integrated Geospatial Tech"/>
        <s v="Manufacturing Engineering (Gr. Cert)"/>
        <s v="Manufacturing Engineering (MS)"/>
        <s v="Materials Science and Engrg"/>
        <s v="Mechanical Eng-Eng Mechanics"/>
        <s v="Mechanical Engineering"/>
        <s v="Mining Engineering"/>
        <s v="Natrl Hazds &amp; Disaster Rsk Red"/>
        <s v="Quality Engineering"/>
        <s v="Resilient Water Infrastructure"/>
        <s v="Safety &amp; Sec of Auton CP Sys"/>
        <s v="Struc Eng: Advanced Analysis"/>
        <s v="Struc Eng: Bridge Analysis Des"/>
        <s v="Struc Eng: Building Design"/>
        <s v="Struc Eng: Timber Bldg Design"/>
        <s v="Vehicle Dynamics"/>
        <s v="Water Resources Modeling"/>
        <s v="Applied Ecology"/>
        <s v="For Molec Genetics &amp; Biotec"/>
        <s v="Forest Ecology &amp; Mgmt"/>
        <s v="Forest Science"/>
        <s v="Forestry"/>
        <s v="Forestry (MF)"/>
        <s v="Geographic Information Science"/>
        <s v="App. Cognitive Sci &amp; Human Fac"/>
        <s v="Applied Physics"/>
        <s v="Applied Science Education"/>
        <s v="Applied Statistics (GR Cert.)"/>
        <s v="Applied Statistics (MS)"/>
        <s v="Biological Sciences"/>
        <s v="Chemistry"/>
        <s v="Engineering Physics"/>
        <s v="Environmental &amp; Energy Policy"/>
        <s v="Indust Heritage &amp; Archaeology"/>
        <s v="Industrial Archaeology"/>
        <s v="Integrative Physiology"/>
        <s v="Kinesiology"/>
        <s v="Mathematical Sciences"/>
        <s v="Physics"/>
        <s v="Post-Secondary STEM Education"/>
        <s v="Rhetoric &amp; Tech Communication"/>
        <s v="Rhetoric, Theory and Culture"/>
        <s v="Statistics"/>
        <s v="Sustainable Communities"/>
        <s v="Medical Informatics"/>
        <s v="Applied Statistics (BS)" u="1"/>
        <s v="Applied Statistics (Cert.)" u="1"/>
      </sharedItems>
    </cacheField>
    <cacheField name="Major Code" numFmtId="49">
      <sharedItems/>
    </cacheField>
    <cacheField name="2014" numFmtId="0">
      <sharedItems containsSemiMixedTypes="0" containsString="0" containsNumber="1" containsInteger="1" minValue="0" maxValue="256"/>
    </cacheField>
    <cacheField name="2015" numFmtId="0">
      <sharedItems containsSemiMixedTypes="0" containsString="0" containsNumber="1" containsInteger="1" minValue="0" maxValue="265"/>
    </cacheField>
    <cacheField name="2016" numFmtId="0">
      <sharedItems containsSemiMixedTypes="0" containsString="0" containsNumber="1" containsInteger="1" minValue="0" maxValue="277"/>
    </cacheField>
    <cacheField name="2017" numFmtId="0">
      <sharedItems containsSemiMixedTypes="0" containsString="0" containsNumber="1" containsInteger="1" minValue="0" maxValue="257"/>
    </cacheField>
    <cacheField name="2018" numFmtId="0">
      <sharedItems containsSemiMixedTypes="0" containsString="0" containsNumber="1" containsInteger="1" minValue="0" maxValue="265"/>
    </cacheField>
    <cacheField name="2019" numFmtId="0">
      <sharedItems containsSemiMixedTypes="0" containsString="0" containsNumber="1" containsInteger="1" minValue="0" maxValue="259"/>
    </cacheField>
    <cacheField name="2020" numFmtId="0">
      <sharedItems containsSemiMixedTypes="0" containsString="0" containsNumber="1" containsInteger="1" minValue="0" maxValue="205"/>
    </cacheField>
    <cacheField name="2021" numFmtId="0">
      <sharedItems containsSemiMixedTypes="0" containsString="0" containsNumber="1" containsInteger="1" minValue="0" maxValue="177"/>
    </cacheField>
    <cacheField name="2022" numFmtId="0">
      <sharedItems containsSemiMixedTypes="0" containsString="0" containsNumber="1" containsInteger="1" minValue="0" maxValue="202"/>
    </cacheField>
    <cacheField name="2023" numFmtId="0">
      <sharedItems containsSemiMixedTypes="0" containsString="0" containsNumber="1" containsInteger="1" minValue="0" maxValue="148"/>
    </cacheField>
  </cacheFields>
  <extLst>
    <ext xmlns:x14="http://schemas.microsoft.com/office/spreadsheetml/2009/9/main" uri="{725AE2AE-9491-48be-B2B4-4EB974FC3084}">
      <x14:pivotCacheDefinition pivotCacheId="64285749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2.684703587962" createdVersion="6" refreshedVersion="8" minRefreshableVersion="3" recordCount="16" xr:uid="{671DBA4D-1FE6-4D4E-A87C-609B9282812A}">
  <cacheSource type="worksheet">
    <worksheetSource ref="O2:S18" sheet="Data12"/>
  </cacheSource>
  <cacheFields count="5">
    <cacheField name="College" numFmtId="49">
      <sharedItems count="8">
        <s v="No College Designated"/>
        <s v="College of Business"/>
        <s v="College of Computing"/>
        <s v="College of Engineering"/>
        <s v="College of For Res &amp; Env Sci"/>
        <s v="Interdisciplinary Programs"/>
        <s v="College of Sciences &amp; Arts"/>
        <s v="University"/>
      </sharedItems>
    </cacheField>
    <cacheField name="Gender" numFmtId="49">
      <sharedItems count="2">
        <s v="Female"/>
        <s v="Male"/>
      </sharedItems>
    </cacheField>
    <cacheField name="Undergraduate" numFmtId="3">
      <sharedItems containsSemiMixedTypes="0" containsString="0" containsNumber="1" containsInteger="1" minValue="19" maxValue="4150"/>
    </cacheField>
    <cacheField name="Graduate" numFmtId="3">
      <sharedItems containsSemiMixedTypes="0" containsString="0" containsNumber="1" containsInteger="1" minValue="3" maxValue="966"/>
    </cacheField>
    <cacheField name="Total" numFmtId="3">
      <sharedItems containsSemiMixedTypes="0" containsString="0" containsNumber="1" containsInteger="1" minValue="24" maxValue="5116"/>
    </cacheField>
  </cacheFields>
  <extLst>
    <ext xmlns:x14="http://schemas.microsoft.com/office/spreadsheetml/2009/9/main" uri="{725AE2AE-9491-48be-B2B4-4EB974FC3084}">
      <x14:pivotCacheDefinition pivotCacheId="186371039"/>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2.688932407407" createdVersion="6" refreshedVersion="8" minRefreshableVersion="3" recordCount="7" xr:uid="{4A9A8C10-B555-4439-87A5-C089474492EB}">
  <cacheSource type="worksheet">
    <worksheetSource ref="M2:V9" sheet="Data13"/>
  </cacheSource>
  <cacheFields count="10">
    <cacheField name="College" numFmtId="49">
      <sharedItems count="7">
        <s v="No College Designated"/>
        <s v="College of Business"/>
        <s v="College of Computing"/>
        <s v="College of Engineering"/>
        <s v="College of For Res &amp; Env Sci"/>
        <s v="Interdisciplinary Programs"/>
        <s v="College of Sciences &amp; Arts"/>
      </sharedItems>
    </cacheField>
    <cacheField name="Not _x000a_Supplied" numFmtId="3">
      <sharedItems containsSemiMixedTypes="0" containsString="0" containsNumber="1" containsInteger="1" minValue="3" maxValue="187"/>
    </cacheField>
    <cacheField name="Amer Ind/_x000a_Alaskan Native" numFmtId="3">
      <sharedItems containsSemiMixedTypes="0" containsString="0" containsNumber="1" containsInteger="1" minValue="1" maxValue="18"/>
    </cacheField>
    <cacheField name="African American/_x000a_Non Hispanic" numFmtId="3">
      <sharedItems containsSemiMixedTypes="0" containsString="0" containsNumber="1" containsInteger="1" minValue="2" maxValue="26"/>
    </cacheField>
    <cacheField name="Asian/ Asian _x000a_ American †" numFmtId="3">
      <sharedItems containsSemiMixedTypes="0" containsString="0" containsNumber="1" containsInteger="1" minValue="0" maxValue="78"/>
    </cacheField>
    <cacheField name="Hispanic/_x000a_Hispanic _x000a_American" numFmtId="3">
      <sharedItems containsSemiMixedTypes="0" containsString="0" containsNumber="1" containsInteger="1" minValue="3" maxValue="109"/>
    </cacheField>
    <cacheField name="White/_x000a_Non Hispanic" numFmtId="3">
      <sharedItems containsSemiMixedTypes="0" containsString="0" containsNumber="1" containsInteger="1" minValue="59" maxValue="3186"/>
    </cacheField>
    <cacheField name="International" numFmtId="3">
      <sharedItems containsSemiMixedTypes="0" containsString="0" containsNumber="1" containsInteger="1" minValue="2" maxValue="339"/>
    </cacheField>
    <cacheField name="Multi Racial" numFmtId="3">
      <sharedItems containsSemiMixedTypes="0" containsString="0" containsNumber="1" containsInteger="1" minValue="1" maxValue="121"/>
    </cacheField>
    <cacheField name="Total" numFmtId="3">
      <sharedItems containsSemiMixedTypes="0" containsString="0" containsNumber="1" containsInteger="1" minValue="76" maxValue="4064"/>
    </cacheField>
  </cacheFields>
  <extLst>
    <ext xmlns:x14="http://schemas.microsoft.com/office/spreadsheetml/2009/9/main" uri="{725AE2AE-9491-48be-B2B4-4EB974FC3084}">
      <x14:pivotCacheDefinition pivotCacheId="1245742556"/>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2.69176400463" createdVersion="6" refreshedVersion="8" minRefreshableVersion="3" recordCount="9" xr:uid="{652E2669-2525-4885-9026-3D18D77EF80B}">
  <cacheSource type="worksheet">
    <worksheetSource ref="N2:X11" sheet="Data14"/>
  </cacheSource>
  <cacheFields count="11">
    <cacheField name="Ethnicity" numFmtId="49">
      <sharedItems count="9">
        <s v="Not Supplied"/>
        <s v="American Indian/Alaskan Native"/>
        <s v="African American/Non-Hispanic"/>
        <s v="Asian/Asian American"/>
        <s v="Hispanic/Hispanic American"/>
        <s v="White/Non-Hispanic"/>
        <s v="International"/>
        <s v="Multiracial"/>
        <s v="Pacific Islander"/>
      </sharedItems>
    </cacheField>
    <cacheField name="Fresh" numFmtId="3">
      <sharedItems containsSemiMixedTypes="0" containsString="0" containsNumber="1" containsInteger="1" minValue="3" maxValue="1208"/>
    </cacheField>
    <cacheField name="Soph" numFmtId="3">
      <sharedItems containsSemiMixedTypes="0" containsString="0" containsNumber="1" containsInteger="1" minValue="0" maxValue="1119"/>
    </cacheField>
    <cacheField name="Jr" numFmtId="3">
      <sharedItems containsSemiMixedTypes="0" containsString="0" containsNumber="1" containsInteger="1" minValue="1" maxValue="1105"/>
    </cacheField>
    <cacheField name="Sr" numFmtId="3">
      <sharedItems containsSemiMixedTypes="0" containsString="0" containsNumber="1" containsInteger="1" minValue="0" maxValue="1436"/>
    </cacheField>
    <cacheField name="Post_x000a_Grad" numFmtId="3">
      <sharedItems containsSemiMixedTypes="0" containsString="0" containsNumber="1" containsInteger="1" minValue="0" maxValue="29"/>
    </cacheField>
    <cacheField name="Sp/_x000a_Uncl" numFmtId="3">
      <sharedItems containsSemiMixedTypes="0" containsString="0" containsNumber="1" containsInteger="1" minValue="0" maxValue="36"/>
    </cacheField>
    <cacheField name="Grad_x000a_NDS" numFmtId="3">
      <sharedItems containsSemiMixedTypes="0" containsString="0" containsNumber="1" containsInteger="1" minValue="0" maxValue="36"/>
    </cacheField>
    <cacheField name="MS" numFmtId="3">
      <sharedItems containsSemiMixedTypes="0" containsString="0" containsNumber="1" containsInteger="1" minValue="0" maxValue="449"/>
    </cacheField>
    <cacheField name="PhD" numFmtId="3">
      <sharedItems containsSemiMixedTypes="0" containsString="0" containsNumber="1" containsInteger="1" minValue="0" maxValue="250"/>
    </cacheField>
    <cacheField name="Total" numFmtId="3">
      <sharedItems containsSemiMixedTypes="0" containsString="0" containsNumber="1" containsInteger="1" minValue="4" maxValue="5525"/>
    </cacheField>
  </cacheFields>
  <extLst>
    <ext xmlns:x14="http://schemas.microsoft.com/office/spreadsheetml/2009/9/main" uri="{725AE2AE-9491-48be-B2B4-4EB974FC3084}">
      <x14:pivotCacheDefinition pivotCacheId="883475394"/>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2.695490162034" createdVersion="8" refreshedVersion="8" minRefreshableVersion="3" recordCount="70" xr:uid="{C106960A-4B7E-4251-9F6C-8A583A96C25D}">
  <cacheSource type="worksheet">
    <worksheetSource ref="F2:I72" sheet="Data15"/>
  </cacheSource>
  <cacheFields count="4">
    <cacheField name="College" numFmtId="49">
      <sharedItems count="6">
        <s v="College of Business"/>
        <s v="College of Computing"/>
        <s v="College of Engineering"/>
        <s v="College of For Res &amp; Env Sci"/>
        <s v="Interdisciplinary Programs"/>
        <s v="College of Sciences &amp; Arts"/>
      </sharedItems>
    </cacheField>
    <cacheField name="Major" numFmtId="49">
      <sharedItems count="70">
        <s v="Accounting"/>
        <s v="Economics"/>
        <s v="Engineering Management"/>
        <s v="Finance"/>
        <s v="General Business"/>
        <s v="Management"/>
        <s v="Management Information Systems"/>
        <s v="Marketing"/>
        <s v="Computer Network &amp; System Admn"/>
        <s v="Computer Science"/>
        <s v="Cybersecurity"/>
        <s v="Data Science"/>
        <s v="Electrical Eng Tech"/>
        <s v="General Computing"/>
        <s v="Software Engineering"/>
        <s v="Applied Geophysics"/>
        <s v="Biomedical Engineering"/>
        <s v="Chemical Engineering"/>
        <s v="Civil Engineering"/>
        <s v="Computer Engineering"/>
        <s v="Electrical Engineering"/>
        <s v="Environmental Engineering"/>
        <s v="General Engineering"/>
        <s v="Geology"/>
        <s v="Geospatial Engineering"/>
        <s v="Materials Science and Engrg"/>
        <s v="Mechanical Engineering"/>
        <s v="Mechanical Engineering Tech"/>
        <s v="Mining Engineering"/>
        <s v="Robotics Engineering"/>
        <s v="App Ecol &amp; Environ Sci"/>
        <s v="Environ Sci &amp; Sustainability"/>
        <s v="Forestry"/>
        <s v="General Forestry"/>
        <s v="Wildlife Ecology &amp; Cons"/>
        <s v="Construction Management"/>
        <s v="Mechatronics"/>
        <s v="Anthropology"/>
        <s v="Applied Physics"/>
        <s v="Audio Production &amp; Technology"/>
        <s v="Biochem &amp; Molec Biology-Bio Sc"/>
        <s v="Biochem &amp; Molec Biology-Chem"/>
        <s v="Biological Sciences"/>
        <s v="Business Analytics"/>
        <s v="Chemistry"/>
        <s v="Chemistry (BA)"/>
        <s v="Communication, Culture &amp; Media"/>
        <s v="Computational Biology"/>
        <s v="Ecology &amp; Evolutionary Biology"/>
        <s v="Exercise Science"/>
        <s v="General Sciences and Arts"/>
        <s v="History"/>
        <s v="Human Biology"/>
        <s v="Human Factors"/>
        <s v="Humanities"/>
        <s v="Mathematics"/>
        <s v="Mathematics &amp; Computer Science"/>
        <s v="Medical Laboratory Science"/>
        <s v="Medicinal Chemistry"/>
        <s v="Physics"/>
        <s v="Physics (BA)"/>
        <s v="Psychology"/>
        <s v="Scientific &amp; Tech Comm (BA)"/>
        <s v="Scientific &amp; Tech Comm (BS)"/>
        <s v="Social Sciences"/>
        <s v="Sound Design"/>
        <s v="Sports and Fitness Management"/>
        <s v="Statistics"/>
        <s v="Sustainability Sci and Society"/>
        <s v="Theatre &amp; Entertain Tech (BS)"/>
      </sharedItems>
    </cacheField>
    <cacheField name="Major Code" numFmtId="49">
      <sharedItems/>
    </cacheField>
    <cacheField name="Total" numFmtId="0">
      <sharedItems containsSemiMixedTypes="0" containsString="0" containsNumber="1" containsInteger="1" minValue="1" maxValue="303"/>
    </cacheField>
  </cacheFields>
  <extLst>
    <ext xmlns:x14="http://schemas.microsoft.com/office/spreadsheetml/2009/9/main" uri="{725AE2AE-9491-48be-B2B4-4EB974FC3084}">
      <x14:pivotCacheDefinition pivotCacheId="744748664"/>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2.701737152776" createdVersion="6" refreshedVersion="8" minRefreshableVersion="3" recordCount="44" xr:uid="{ECA87DA0-7EB6-4DE1-A83B-1F07337BC9E2}">
  <cacheSource type="worksheet">
    <worksheetSource ref="K2:S46" sheet="Data16"/>
  </cacheSource>
  <cacheFields count="9">
    <cacheField name="College" numFmtId="0">
      <sharedItems count="7">
        <s v="College of Business"/>
        <s v="College of Computing"/>
        <s v="College of Engineering"/>
        <s v="College of For Res &amp; Env Sci"/>
        <s v="Interdisciplinary Programs"/>
        <s v="College of Sciences &amp; Arts"/>
        <s v="Department Undeclared" u="1"/>
      </sharedItems>
    </cacheField>
    <cacheField name="Major" numFmtId="49">
      <sharedItems count="61">
        <s v="Accounting"/>
        <s v="Finance"/>
        <s v="General Business"/>
        <s v="Management"/>
        <s v="Management Information Systems"/>
        <s v="Marketing"/>
        <s v="Computer Science"/>
        <s v="Cybersecurity"/>
        <s v="Data Science"/>
        <s v="Electrical Eng Tech"/>
        <s v="General Computing"/>
        <s v="Software Engineering"/>
        <s v="Biomedical Engineering"/>
        <s v="Chemical Engineering"/>
        <s v="Civil Engineering"/>
        <s v="Electrical Engineering"/>
        <s v="Environmental Engineering"/>
        <s v="General Engineering"/>
        <s v="Materials Science and Engrg"/>
        <s v="Mechanical Engineering"/>
        <s v="Mechanical Engineering Tech"/>
        <s v="Robotics Engineering"/>
        <s v="App Ecol &amp; Environ Sci"/>
        <s v="Forestry"/>
        <s v="Natural Resources Management"/>
        <s v="Sustainable Bioproducts"/>
        <s v="Wildlife Ecology &amp; Cons"/>
        <s v="Construction Management"/>
        <s v="Applied Physics"/>
        <s v="Biochem &amp; Molec Biology-Bio Sc"/>
        <s v="Chemistry"/>
        <s v="Communication, Culture &amp; Media"/>
        <s v="English"/>
        <s v="Exercise Science"/>
        <s v="General Sciences and Arts"/>
        <s v="History"/>
        <s v="Human Biology"/>
        <s v="Mathematics &amp; Computer Science"/>
        <s v="Medical Laboratory Science"/>
        <s v="Physics"/>
        <s v="Psychology"/>
        <s v="Social Sciences"/>
        <s v="Sound Design"/>
        <s v="Sports and Fitness Management"/>
        <s v="Non Degree Seeking (UG)" u="1"/>
        <s v="Economics" u="1"/>
        <s v="Engineering Management" u="1"/>
        <s v="Computer Network &amp; System Admn" u="1"/>
        <s v="Computer Engineering" u="1"/>
        <s v="Mining Engineering" u="1"/>
        <s v="Environ Sci &amp; Sustainability" u="1"/>
        <s v="Mechatronics" u="1"/>
        <s v="Anthropology" u="1"/>
        <s v="Audio Production &amp; Technology" u="1"/>
        <s v="Biological Sciences" u="1"/>
        <s v="Computational Biology" u="1"/>
        <s v="Ecology &amp; Evolutionary Biology" u="1"/>
        <s v="Human Factors" u="1"/>
        <s v="Mathematics" u="1"/>
        <s v="Statistics" u="1"/>
        <s v="Theatre &amp; Entertain Tech (BS)" u="1"/>
      </sharedItems>
    </cacheField>
    <cacheField name="Major Code" numFmtId="49">
      <sharedItems/>
    </cacheField>
    <cacheField name="Fresh" numFmtId="0">
      <sharedItems containsSemiMixedTypes="0" containsString="0" containsNumber="1" containsInteger="1" minValue="0" maxValue="4"/>
    </cacheField>
    <cacheField name="Soph" numFmtId="0">
      <sharedItems containsSemiMixedTypes="0" containsString="0" containsNumber="1" containsInteger="1" minValue="0" maxValue="7"/>
    </cacheField>
    <cacheField name="Jr" numFmtId="0">
      <sharedItems containsSemiMixedTypes="0" containsString="0" containsNumber="1" containsInteger="1" minValue="0" maxValue="14"/>
    </cacheField>
    <cacheField name="Sr" numFmtId="0">
      <sharedItems containsSemiMixedTypes="0" containsString="0" containsNumber="1" containsInteger="1" minValue="0" maxValue="4"/>
    </cacheField>
    <cacheField name="Sp/_x000a_Uncl" numFmtId="0">
      <sharedItems containsSemiMixedTypes="0" containsString="0" containsNumber="1" containsInteger="1" minValue="0" maxValue="0"/>
    </cacheField>
    <cacheField name="Total" numFmtId="0">
      <sharedItems containsSemiMixedTypes="0" containsString="0" containsNumber="1" containsInteger="1" minValue="1" maxValue="19"/>
    </cacheField>
  </cacheFields>
  <extLst>
    <ext xmlns:x14="http://schemas.microsoft.com/office/spreadsheetml/2009/9/main" uri="{725AE2AE-9491-48be-B2B4-4EB974FC3084}">
      <x14:pivotCacheDefinition pivotCacheId="1713971185"/>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4.628558796299" createdVersion="6" refreshedVersion="8" minRefreshableVersion="3" recordCount="9" xr:uid="{84D22F44-5B95-4040-B1BF-B49645C840B5}">
  <cacheSource type="worksheet">
    <worksheetSource ref="N18:U27" sheet="Data20"/>
  </cacheSource>
  <cacheFields count="8">
    <cacheField name="Class Level" numFmtId="0">
      <sharedItems count="2">
        <s v="Undergraduate"/>
        <s v="Graduate"/>
      </sharedItems>
    </cacheField>
    <cacheField name="Class" numFmtId="49">
      <sharedItems count="9">
        <s v="Freshmen"/>
        <s v="Sophomores"/>
        <s v="Juniors"/>
        <s v="Seniors"/>
        <s v="Unclassified"/>
        <s v="Post Grads"/>
        <s v="Masters"/>
        <s v="Doctors"/>
        <s v="Non Degree"/>
      </sharedItems>
    </cacheField>
    <cacheField name="2018" numFmtId="0">
      <sharedItems containsSemiMixedTypes="0" containsString="0" containsNumber="1" containsInteger="1" minValue="35" maxValue="1774"/>
    </cacheField>
    <cacheField name="2019" numFmtId="0">
      <sharedItems containsSemiMixedTypes="0" containsString="0" containsNumber="1" containsInteger="1" minValue="36" maxValue="1805"/>
    </cacheField>
    <cacheField name="2020" numFmtId="0">
      <sharedItems containsSemiMixedTypes="0" containsString="0" containsNumber="1" containsInteger="1" minValue="28" maxValue="1802"/>
    </cacheField>
    <cacheField name="2021" numFmtId="0">
      <sharedItems containsSemiMixedTypes="0" containsString="0" containsNumber="1" containsInteger="1" minValue="33" maxValue="1744"/>
    </cacheField>
    <cacheField name="2022" numFmtId="0">
      <sharedItems containsSemiMixedTypes="0" containsString="0" containsNumber="1" containsInteger="1" minValue="31" maxValue="1633"/>
    </cacheField>
    <cacheField name="2023" numFmtId="0">
      <sharedItems containsSemiMixedTypes="0" containsString="0" containsNumber="1" containsInteger="1" minValue="31" maxValue="1668"/>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4.629273148152" createdVersion="6" refreshedVersion="8" minRefreshableVersion="3" recordCount="9" xr:uid="{00DF8371-3778-4024-AD99-A1AC6F636AE7}">
  <cacheSource type="worksheet">
    <worksheetSource ref="N2:Y11" sheet="Data20"/>
  </cacheSource>
  <cacheFields count="12">
    <cacheField name="Class Level" numFmtId="0">
      <sharedItems count="2">
        <s v="Undergraduate"/>
        <s v="Graduate"/>
      </sharedItems>
    </cacheField>
    <cacheField name="Class" numFmtId="49">
      <sharedItems count="9">
        <s v="Freshmen"/>
        <s v="Sophomores"/>
        <s v="Juniors"/>
        <s v="Seniors"/>
        <s v="Unclassified"/>
        <s v="Post Grads"/>
        <s v="Masters"/>
        <s v="Doctors"/>
        <s v="Non Degree"/>
      </sharedItems>
    </cacheField>
    <cacheField name="2014" numFmtId="0">
      <sharedItems containsSemiMixedTypes="0" containsString="0" containsNumber="1" containsInteger="1" minValue="22" maxValue="1668"/>
    </cacheField>
    <cacheField name="2015" numFmtId="0">
      <sharedItems containsSemiMixedTypes="0" containsString="0" containsNumber="1" containsInteger="1" minValue="30" maxValue="1640"/>
    </cacheField>
    <cacheField name="2016" numFmtId="0">
      <sharedItems containsSemiMixedTypes="0" containsString="0" containsNumber="1" containsInteger="1" minValue="23" maxValue="1658"/>
    </cacheField>
    <cacheField name="2017" numFmtId="0">
      <sharedItems containsSemiMixedTypes="0" containsString="0" containsNumber="1" containsInteger="1" minValue="32" maxValue="1731"/>
    </cacheField>
    <cacheField name="2018" numFmtId="0">
      <sharedItems containsSemiMixedTypes="0" containsString="0" containsNumber="1" containsInteger="1" minValue="35" maxValue="1774"/>
    </cacheField>
    <cacheField name="2019" numFmtId="0">
      <sharedItems containsSemiMixedTypes="0" containsString="0" containsNumber="1" containsInteger="1" minValue="36" maxValue="1805"/>
    </cacheField>
    <cacheField name="2020" numFmtId="0">
      <sharedItems containsSemiMixedTypes="0" containsString="0" containsNumber="1" containsInteger="1" minValue="28" maxValue="1802"/>
    </cacheField>
    <cacheField name="2021" numFmtId="0">
      <sharedItems containsSemiMixedTypes="0" containsString="0" containsNumber="1" containsInteger="1" minValue="33" maxValue="1744"/>
    </cacheField>
    <cacheField name="2022" numFmtId="0">
      <sharedItems containsSemiMixedTypes="0" containsString="0" containsNumber="1" containsInteger="1" minValue="31" maxValue="1633"/>
    </cacheField>
    <cacheField name="2023" numFmtId="0">
      <sharedItems containsSemiMixedTypes="0" containsString="0" containsNumber="1" containsInteger="1" minValue="31" maxValue="1668"/>
    </cacheField>
  </cacheFields>
  <extLst>
    <ext xmlns:x14="http://schemas.microsoft.com/office/spreadsheetml/2009/9/main" uri="{725AE2AE-9491-48be-B2B4-4EB974FC3084}">
      <x14:pivotCacheDefinition pivotCacheId="177171365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x v="0"/>
    <n v="3"/>
    <n v="2"/>
    <n v="0"/>
    <n v="2"/>
    <n v="0"/>
    <n v="6"/>
  </r>
  <r>
    <x v="0"/>
    <x v="1"/>
    <n v="0"/>
    <n v="0"/>
    <n v="0"/>
    <n v="0"/>
    <n v="0"/>
    <n v="0"/>
  </r>
  <r>
    <x v="0"/>
    <x v="2"/>
    <n v="0"/>
    <n v="0"/>
    <n v="0"/>
    <n v="0"/>
    <n v="0"/>
    <n v="0"/>
  </r>
  <r>
    <x v="1"/>
    <x v="0"/>
    <n v="323"/>
    <n v="347"/>
    <n v="543"/>
    <n v="706"/>
    <n v="864"/>
    <n v="2288"/>
  </r>
  <r>
    <x v="1"/>
    <x v="1"/>
    <n v="176"/>
    <n v="223"/>
    <n v="317"/>
    <n v="549"/>
    <n v="660"/>
    <n v="869"/>
  </r>
  <r>
    <x v="1"/>
    <x v="2"/>
    <n v="40"/>
    <n v="65"/>
    <n v="68"/>
    <n v="82"/>
    <n v="57"/>
    <n v="90"/>
  </r>
  <r>
    <x v="2"/>
    <x v="0"/>
    <n v="0"/>
    <n v="888"/>
    <n v="1258"/>
    <n v="1260"/>
    <n v="1359"/>
    <n v="4610"/>
  </r>
  <r>
    <x v="2"/>
    <x v="1"/>
    <n v="0"/>
    <n v="604"/>
    <n v="803"/>
    <n v="1038"/>
    <n v="1180"/>
    <n v="2089"/>
  </r>
  <r>
    <x v="2"/>
    <x v="2"/>
    <n v="0"/>
    <n v="171"/>
    <n v="185"/>
    <n v="224"/>
    <n v="223"/>
    <n v="214"/>
  </r>
  <r>
    <x v="3"/>
    <x v="0"/>
    <n v="3271"/>
    <n v="3407"/>
    <n v="3733"/>
    <n v="3817"/>
    <n v="3866"/>
    <n v="6738"/>
  </r>
  <r>
    <x v="3"/>
    <x v="1"/>
    <n v="2642"/>
    <n v="2727"/>
    <n v="2864"/>
    <n v="3434"/>
    <n v="3493"/>
    <n v="4506"/>
  </r>
  <r>
    <x v="3"/>
    <x v="2"/>
    <n v="838"/>
    <n v="853"/>
    <n v="742"/>
    <n v="876"/>
    <n v="850"/>
    <n v="854"/>
  </r>
  <r>
    <x v="4"/>
    <x v="0"/>
    <n v="175"/>
    <n v="153"/>
    <n v="178"/>
    <n v="232"/>
    <n v="321"/>
    <n v="571"/>
  </r>
  <r>
    <x v="4"/>
    <x v="1"/>
    <n v="123"/>
    <n v="116"/>
    <n v="131"/>
    <n v="208"/>
    <n v="285"/>
    <n v="355"/>
  </r>
  <r>
    <x v="4"/>
    <x v="2"/>
    <n v="35"/>
    <n v="44"/>
    <n v="34"/>
    <n v="64"/>
    <n v="58"/>
    <n v="55"/>
  </r>
  <r>
    <x v="5"/>
    <x v="0"/>
    <n v="0"/>
    <n v="41"/>
    <n v="41"/>
    <n v="87"/>
    <n v="119"/>
    <n v="362"/>
  </r>
  <r>
    <x v="5"/>
    <x v="1"/>
    <n v="0"/>
    <n v="27"/>
    <n v="24"/>
    <n v="72"/>
    <n v="103"/>
    <n v="164"/>
  </r>
  <r>
    <x v="5"/>
    <x v="2"/>
    <n v="0"/>
    <n v="2"/>
    <n v="6"/>
    <n v="24"/>
    <n v="24"/>
    <n v="31"/>
  </r>
  <r>
    <x v="6"/>
    <x v="0"/>
    <n v="1833"/>
    <n v="1140"/>
    <n v="1722"/>
    <n v="1937"/>
    <n v="2040"/>
    <n v="5990"/>
  </r>
  <r>
    <x v="6"/>
    <x v="1"/>
    <n v="1229"/>
    <n v="745"/>
    <n v="1121"/>
    <n v="1594"/>
    <n v="1673"/>
    <n v="2952"/>
  </r>
  <r>
    <x v="6"/>
    <x v="2"/>
    <n v="300"/>
    <n v="166"/>
    <n v="166"/>
    <n v="209"/>
    <n v="176"/>
    <n v="219"/>
  </r>
  <r>
    <x v="7"/>
    <x v="0"/>
    <n v="5838"/>
    <n v="5978"/>
    <n v="7475"/>
    <n v="8041"/>
    <n v="8569"/>
    <n v="20565"/>
  </r>
  <r>
    <x v="7"/>
    <x v="1"/>
    <n v="4313"/>
    <n v="4442"/>
    <n v="5260"/>
    <n v="6895"/>
    <n v="7394"/>
    <n v="10935"/>
  </r>
  <r>
    <x v="7"/>
    <x v="2"/>
    <n v="1245"/>
    <n v="1301"/>
    <n v="1201"/>
    <n v="1479"/>
    <n v="1388"/>
    <n v="1463"/>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1366"/>
    <n v="1387"/>
    <n v="1397"/>
    <n v="1438"/>
    <n v="1433"/>
    <n v="1475"/>
  </r>
  <r>
    <x v="0"/>
    <x v="1"/>
    <n v="3427"/>
    <n v="3436"/>
    <n v="3401"/>
    <n v="3455"/>
    <n v="3398"/>
    <n v="3478"/>
  </r>
  <r>
    <x v="1"/>
    <x v="0"/>
    <n v="421"/>
    <n v="439"/>
    <n v="442"/>
    <n v="462"/>
    <n v="477"/>
    <n v="506"/>
  </r>
  <r>
    <x v="1"/>
    <x v="1"/>
    <n v="1079"/>
    <n v="999"/>
    <n v="1015"/>
    <n v="1041"/>
    <n v="1040"/>
    <n v="1111"/>
  </r>
  <r>
    <x v="2"/>
    <x v="0"/>
    <n v="243"/>
    <n v="207"/>
    <n v="174"/>
    <n v="163"/>
    <n v="207"/>
    <n v="227"/>
  </r>
  <r>
    <x v="2"/>
    <x v="1"/>
    <n v="667"/>
    <n v="573"/>
    <n v="446"/>
    <n v="450"/>
    <n v="519"/>
    <n v="527"/>
  </r>
  <r>
    <x v="3"/>
    <x v="0"/>
    <n v="2030"/>
    <n v="2033"/>
    <n v="2013"/>
    <n v="2063"/>
    <n v="2117"/>
    <n v="2208"/>
  </r>
  <r>
    <x v="3"/>
    <x v="1"/>
    <n v="5173"/>
    <n v="5008"/>
    <n v="4862"/>
    <n v="4946"/>
    <n v="4957"/>
    <n v="5116"/>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1186"/>
    <n v="1263"/>
    <n v="1300"/>
    <n v="1322"/>
    <n v="1366"/>
    <n v="1387"/>
    <n v="1397"/>
    <n v="1438"/>
    <n v="1433"/>
    <n v="1475"/>
  </r>
  <r>
    <x v="0"/>
    <x v="1"/>
    <n v="3338"/>
    <n v="3322"/>
    <n v="3380"/>
    <n v="3487"/>
    <n v="3427"/>
    <n v="3436"/>
    <n v="3401"/>
    <n v="3455"/>
    <n v="3398"/>
    <n v="3478"/>
  </r>
  <r>
    <x v="1"/>
    <x v="0"/>
    <n v="417"/>
    <n v="423"/>
    <n v="429"/>
    <n v="424"/>
    <n v="421"/>
    <n v="439"/>
    <n v="442"/>
    <n v="462"/>
    <n v="477"/>
    <n v="506"/>
  </r>
  <r>
    <x v="1"/>
    <x v="1"/>
    <n v="1070"/>
    <n v="1068"/>
    <n v="1098"/>
    <n v="1083"/>
    <n v="1079"/>
    <n v="999"/>
    <n v="1015"/>
    <n v="1041"/>
    <n v="1040"/>
    <n v="1111"/>
  </r>
  <r>
    <x v="2"/>
    <x v="0"/>
    <n v="266"/>
    <n v="262"/>
    <n v="229"/>
    <n v="237"/>
    <n v="243"/>
    <n v="207"/>
    <n v="174"/>
    <n v="163"/>
    <n v="207"/>
    <n v="227"/>
  </r>
  <r>
    <x v="2"/>
    <x v="1"/>
    <n v="827"/>
    <n v="904"/>
    <n v="834"/>
    <n v="766"/>
    <n v="667"/>
    <n v="573"/>
    <n v="446"/>
    <n v="450"/>
    <n v="519"/>
    <n v="527"/>
  </r>
  <r>
    <x v="3"/>
    <x v="0"/>
    <n v="1869"/>
    <n v="1948"/>
    <n v="1958"/>
    <n v="1983"/>
    <n v="2030"/>
    <n v="2033"/>
    <n v="2013"/>
    <n v="2063"/>
    <n v="2117"/>
    <n v="2208"/>
  </r>
  <r>
    <x v="3"/>
    <x v="1"/>
    <n v="5235"/>
    <n v="5294"/>
    <n v="5312"/>
    <n v="5336"/>
    <n v="5173"/>
    <n v="5008"/>
    <n v="4862"/>
    <n v="4946"/>
    <n v="4957"/>
    <n v="5116"/>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77"/>
    <n v="68"/>
    <n v="76"/>
    <n v="67"/>
    <n v="66"/>
  </r>
  <r>
    <x v="1"/>
    <n v="344"/>
    <n v="321"/>
    <n v="317"/>
    <n v="325"/>
    <n v="373"/>
  </r>
  <r>
    <x v="2"/>
    <n v="651"/>
    <n v="689"/>
    <n v="741"/>
    <n v="777"/>
    <n v="824"/>
  </r>
  <r>
    <x v="3"/>
    <n v="3692"/>
    <n v="3555"/>
    <n v="3533"/>
    <n v="3398"/>
    <n v="3401"/>
  </r>
  <r>
    <x v="4"/>
    <n v="183"/>
    <n v="197"/>
    <n v="234"/>
    <n v="263"/>
    <n v="262"/>
  </r>
  <r>
    <x v="5"/>
    <n v="53"/>
    <n v="43"/>
    <n v="71"/>
    <n v="95"/>
    <n v="130"/>
  </r>
  <r>
    <x v="6"/>
    <n v="764"/>
    <n v="769"/>
    <n v="806"/>
    <n v="785"/>
    <n v="847"/>
  </r>
  <r>
    <x v="7"/>
    <n v="0"/>
    <n v="0"/>
    <n v="0"/>
    <n v="0"/>
    <n v="0"/>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31"/>
    <n v="14"/>
    <n v="12"/>
    <n v="15"/>
    <n v="10"/>
  </r>
  <r>
    <x v="1"/>
    <n v="53"/>
    <n v="57"/>
    <n v="62"/>
    <n v="76"/>
    <n v="111"/>
  </r>
  <r>
    <x v="2"/>
    <n v="83"/>
    <n v="90"/>
    <n v="86"/>
    <n v="146"/>
    <n v="230"/>
  </r>
  <r>
    <x v="3"/>
    <n v="738"/>
    <n v="661"/>
    <n v="652"/>
    <n v="687"/>
    <n v="663"/>
  </r>
  <r>
    <x v="4"/>
    <n v="68"/>
    <n v="64"/>
    <n v="65"/>
    <n v="75"/>
    <n v="60"/>
  </r>
  <r>
    <x v="5"/>
    <n v="1"/>
    <n v="10"/>
    <n v="28"/>
    <n v="39"/>
    <n v="46"/>
  </r>
  <r>
    <x v="6"/>
    <n v="303"/>
    <n v="337"/>
    <n v="326"/>
    <n v="326"/>
    <n v="301"/>
  </r>
  <r>
    <x v="7"/>
    <n v="0"/>
    <n v="0"/>
    <n v="0"/>
    <n v="0"/>
    <n v="0"/>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n v="1826"/>
    <n v="1839"/>
    <n v="1900"/>
    <n v="1910"/>
    <n v="1981"/>
  </r>
  <r>
    <x v="0"/>
    <x v="1"/>
    <n v="4435"/>
    <n v="4416"/>
    <n v="4496"/>
    <n v="4438"/>
    <n v="4589"/>
  </r>
  <r>
    <x v="1"/>
    <x v="0"/>
    <n v="207"/>
    <n v="174"/>
    <n v="163"/>
    <n v="207"/>
    <n v="227"/>
  </r>
  <r>
    <x v="1"/>
    <x v="1"/>
    <n v="573"/>
    <n v="446"/>
    <n v="450"/>
    <n v="519"/>
    <n v="527"/>
  </r>
  <r>
    <x v="2"/>
    <x v="0"/>
    <n v="2033"/>
    <n v="2013"/>
    <n v="2063"/>
    <n v="2117"/>
    <n v="2208"/>
  </r>
  <r>
    <x v="2"/>
    <x v="1"/>
    <n v="5008"/>
    <n v="4862"/>
    <n v="4946"/>
    <n v="4957"/>
    <n v="5116"/>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n v="66"/>
    <n v="63"/>
    <n v="53"/>
    <n v="43"/>
    <n v="40"/>
    <n v="42"/>
    <n v="42"/>
    <n v="63"/>
    <n v="81"/>
    <n v="97"/>
  </r>
  <r>
    <x v="0"/>
    <x v="1"/>
    <n v="148"/>
    <n v="140"/>
    <n v="123"/>
    <n v="117"/>
    <n v="89"/>
    <n v="80"/>
    <n v="101"/>
    <n v="140"/>
    <n v="192"/>
    <n v="250"/>
  </r>
  <r>
    <x v="1"/>
    <x v="0"/>
    <n v="7"/>
    <n v="9"/>
    <n v="10"/>
    <n v="9"/>
    <n v="10"/>
    <n v="12"/>
    <n v="13"/>
    <n v="7"/>
    <n v="14"/>
    <n v="15"/>
  </r>
  <r>
    <x v="1"/>
    <x v="1"/>
    <n v="26"/>
    <n v="13"/>
    <n v="13"/>
    <n v="11"/>
    <n v="15"/>
    <n v="9"/>
    <n v="13"/>
    <n v="18"/>
    <n v="18"/>
    <n v="22"/>
  </r>
  <r>
    <x v="2"/>
    <x v="0"/>
    <n v="27"/>
    <n v="21"/>
    <n v="18"/>
    <n v="20"/>
    <n v="21"/>
    <n v="25"/>
    <n v="21"/>
    <n v="23"/>
    <n v="18"/>
    <n v="26"/>
  </r>
  <r>
    <x v="2"/>
    <x v="1"/>
    <n v="68"/>
    <n v="61"/>
    <n v="51"/>
    <n v="49"/>
    <n v="57"/>
    <n v="54"/>
    <n v="50"/>
    <n v="58"/>
    <n v="61"/>
    <n v="54"/>
  </r>
  <r>
    <x v="3"/>
    <x v="0"/>
    <n v="39"/>
    <n v="34"/>
    <n v="34"/>
    <n v="43"/>
    <n v="53"/>
    <n v="47"/>
    <n v="53"/>
    <n v="57"/>
    <n v="54"/>
    <n v="50"/>
  </r>
  <r>
    <x v="3"/>
    <x v="1"/>
    <n v="51"/>
    <n v="48"/>
    <n v="58"/>
    <n v="58"/>
    <n v="61"/>
    <n v="68"/>
    <n v="89"/>
    <n v="92"/>
    <n v="106"/>
    <n v="101"/>
  </r>
  <r>
    <x v="4"/>
    <x v="0"/>
    <n v="35"/>
    <n v="38"/>
    <n v="38"/>
    <n v="35"/>
    <n v="38"/>
    <n v="38"/>
    <n v="47"/>
    <n v="55"/>
    <n v="52"/>
    <n v="58"/>
  </r>
  <r>
    <x v="4"/>
    <x v="1"/>
    <n v="82"/>
    <n v="84"/>
    <n v="92"/>
    <n v="93"/>
    <n v="100"/>
    <n v="91"/>
    <n v="111"/>
    <n v="131"/>
    <n v="138"/>
    <n v="147"/>
  </r>
  <r>
    <x v="5"/>
    <x v="0"/>
    <n v="1374"/>
    <n v="1454"/>
    <n v="1508"/>
    <n v="1525"/>
    <n v="1549"/>
    <n v="1573"/>
    <n v="1578"/>
    <n v="1602"/>
    <n v="1606"/>
    <n v="1655"/>
  </r>
  <r>
    <x v="5"/>
    <x v="1"/>
    <n v="3932"/>
    <n v="3937"/>
    <n v="4032"/>
    <n v="4128"/>
    <n v="4052"/>
    <n v="3982"/>
    <n v="3894"/>
    <n v="3906"/>
    <n v="3767"/>
    <n v="3870"/>
  </r>
  <r>
    <x v="6"/>
    <x v="0"/>
    <n v="55"/>
    <n v="67"/>
    <n v="68"/>
    <n v="71"/>
    <n v="76"/>
    <n v="89"/>
    <n v="85"/>
    <n v="93"/>
    <n v="85"/>
    <n v="80"/>
  </r>
  <r>
    <x v="6"/>
    <x v="1"/>
    <n v="101"/>
    <n v="107"/>
    <n v="109"/>
    <n v="114"/>
    <n v="132"/>
    <n v="151"/>
    <n v="158"/>
    <n v="151"/>
    <n v="156"/>
    <n v="145"/>
  </r>
  <r>
    <x v="7"/>
    <x v="0"/>
    <n v="1603"/>
    <n v="1686"/>
    <n v="1729"/>
    <n v="1746"/>
    <n v="1787"/>
    <n v="1826"/>
    <n v="1839"/>
    <n v="1900"/>
    <n v="1910"/>
    <n v="1981"/>
  </r>
  <r>
    <x v="7"/>
    <x v="1"/>
    <n v="4408"/>
    <n v="4390"/>
    <n v="4478"/>
    <n v="4570"/>
    <n v="4506"/>
    <n v="4435"/>
    <n v="4416"/>
    <n v="4496"/>
    <n v="4438"/>
    <n v="4589"/>
  </r>
  <r>
    <x v="8"/>
    <x v="0"/>
    <n v="266"/>
    <n v="262"/>
    <n v="229"/>
    <n v="237"/>
    <n v="243"/>
    <n v="207"/>
    <n v="174"/>
    <n v="163"/>
    <n v="207"/>
    <n v="227"/>
  </r>
  <r>
    <x v="8"/>
    <x v="1"/>
    <n v="827"/>
    <n v="904"/>
    <n v="834"/>
    <n v="766"/>
    <n v="667"/>
    <n v="573"/>
    <n v="446"/>
    <n v="450"/>
    <n v="519"/>
    <n v="527"/>
  </r>
  <r>
    <x v="9"/>
    <x v="0"/>
    <n v="1869"/>
    <n v="1948"/>
    <n v="1958"/>
    <n v="1983"/>
    <n v="2030"/>
    <n v="2033"/>
    <n v="2013"/>
    <n v="2063"/>
    <n v="2117"/>
    <n v="2208"/>
  </r>
  <r>
    <x v="9"/>
    <x v="1"/>
    <n v="5235"/>
    <n v="5294"/>
    <n v="5312"/>
    <n v="5336"/>
    <n v="5173"/>
    <n v="5008"/>
    <n v="4862"/>
    <n v="4946"/>
    <n v="4957"/>
    <n v="5116"/>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n v="43"/>
    <n v="43"/>
    <n v="36"/>
    <n v="28"/>
    <n v="24"/>
    <n v="27"/>
    <n v="28"/>
    <n v="48"/>
    <n v="67"/>
    <n v="84"/>
  </r>
  <r>
    <x v="0"/>
    <x v="1"/>
    <n v="112"/>
    <n v="107"/>
    <n v="95"/>
    <n v="92"/>
    <n v="67"/>
    <n v="62"/>
    <n v="79"/>
    <n v="129"/>
    <n v="178"/>
    <n v="232"/>
  </r>
  <r>
    <x v="1"/>
    <x v="0"/>
    <n v="7"/>
    <n v="9"/>
    <n v="8"/>
    <n v="7"/>
    <n v="8"/>
    <n v="8"/>
    <n v="9"/>
    <n v="4"/>
    <n v="10"/>
    <n v="11"/>
  </r>
  <r>
    <x v="1"/>
    <x v="1"/>
    <n v="24"/>
    <n v="12"/>
    <n v="12"/>
    <n v="10"/>
    <n v="15"/>
    <n v="9"/>
    <n v="12"/>
    <n v="17"/>
    <n v="16"/>
    <n v="18"/>
  </r>
  <r>
    <x v="2"/>
    <x v="0"/>
    <n v="17"/>
    <n v="14"/>
    <n v="12"/>
    <n v="13"/>
    <n v="12"/>
    <n v="16"/>
    <n v="13"/>
    <n v="17"/>
    <n v="14"/>
    <n v="16"/>
  </r>
  <r>
    <x v="2"/>
    <x v="1"/>
    <n v="57"/>
    <n v="47"/>
    <n v="42"/>
    <n v="41"/>
    <n v="49"/>
    <n v="42"/>
    <n v="41"/>
    <n v="45"/>
    <n v="42"/>
    <n v="37"/>
  </r>
  <r>
    <x v="3"/>
    <x v="0"/>
    <n v="28"/>
    <n v="27"/>
    <n v="32"/>
    <n v="41"/>
    <n v="49"/>
    <n v="43"/>
    <n v="47"/>
    <n v="51"/>
    <n v="45"/>
    <n v="43"/>
  </r>
  <r>
    <x v="3"/>
    <x v="1"/>
    <n v="40"/>
    <n v="42"/>
    <n v="50"/>
    <n v="53"/>
    <n v="56"/>
    <n v="57"/>
    <n v="74"/>
    <n v="82"/>
    <n v="93"/>
    <n v="84"/>
  </r>
  <r>
    <x v="4"/>
    <x v="0"/>
    <n v="28"/>
    <n v="32"/>
    <n v="33"/>
    <n v="33"/>
    <n v="35"/>
    <n v="36"/>
    <n v="41"/>
    <n v="50"/>
    <n v="44"/>
    <n v="52"/>
  </r>
  <r>
    <x v="4"/>
    <x v="1"/>
    <n v="71"/>
    <n v="74"/>
    <n v="81"/>
    <n v="85"/>
    <n v="89"/>
    <n v="85"/>
    <n v="102"/>
    <n v="120"/>
    <n v="122"/>
    <n v="133"/>
  </r>
  <r>
    <x v="5"/>
    <x v="0"/>
    <n v="1218"/>
    <n v="1291"/>
    <n v="1359"/>
    <n v="1385"/>
    <n v="1392"/>
    <n v="1415"/>
    <n v="1396"/>
    <n v="1426"/>
    <n v="1424"/>
    <n v="1461"/>
  </r>
  <r>
    <x v="5"/>
    <x v="1"/>
    <n v="3611"/>
    <n v="3622"/>
    <n v="3722"/>
    <n v="3814"/>
    <n v="3733"/>
    <n v="3648"/>
    <n v="3520"/>
    <n v="3520"/>
    <n v="3396"/>
    <n v="3472"/>
  </r>
  <r>
    <x v="6"/>
    <x v="0"/>
    <n v="43"/>
    <n v="54"/>
    <n v="55"/>
    <n v="57"/>
    <n v="60"/>
    <n v="79"/>
    <n v="77"/>
    <n v="84"/>
    <n v="76"/>
    <n v="72"/>
  </r>
  <r>
    <x v="6"/>
    <x v="1"/>
    <n v="97"/>
    <n v="103"/>
    <n v="104"/>
    <n v="108"/>
    <n v="122"/>
    <n v="142"/>
    <n v="144"/>
    <n v="132"/>
    <n v="137"/>
    <n v="134"/>
  </r>
  <r>
    <x v="7"/>
    <x v="0"/>
    <n v="1384"/>
    <n v="1470"/>
    <n v="1535"/>
    <n v="1564"/>
    <n v="1580"/>
    <n v="1624"/>
    <n v="1611"/>
    <n v="1680"/>
    <n v="1680"/>
    <n v="1739"/>
  </r>
  <r>
    <x v="7"/>
    <x v="1"/>
    <n v="4012"/>
    <n v="4007"/>
    <n v="4106"/>
    <n v="4203"/>
    <n v="4131"/>
    <n v="4045"/>
    <n v="3972"/>
    <n v="4045"/>
    <n v="3984"/>
    <n v="4110"/>
  </r>
  <r>
    <x v="8"/>
    <x v="0"/>
    <n v="62"/>
    <n v="56"/>
    <n v="39"/>
    <n v="35"/>
    <n v="30"/>
    <n v="26"/>
    <n v="17"/>
    <n v="11"/>
    <n v="13"/>
    <n v="14"/>
  </r>
  <r>
    <x v="8"/>
    <x v="1"/>
    <n v="204"/>
    <n v="188"/>
    <n v="149"/>
    <n v="115"/>
    <n v="87"/>
    <n v="69"/>
    <n v="42"/>
    <n v="42"/>
    <n v="33"/>
    <n v="40"/>
  </r>
  <r>
    <x v="9"/>
    <x v="0"/>
    <n v="1446"/>
    <n v="1526"/>
    <n v="1574"/>
    <n v="1599"/>
    <n v="1610"/>
    <n v="1650"/>
    <n v="1628"/>
    <n v="1691"/>
    <n v="1693"/>
    <n v="1753"/>
  </r>
  <r>
    <x v="9"/>
    <x v="1"/>
    <n v="4216"/>
    <n v="4195"/>
    <n v="4255"/>
    <n v="4318"/>
    <n v="4218"/>
    <n v="4114"/>
    <n v="4014"/>
    <n v="4087"/>
    <n v="4017"/>
    <n v="4150"/>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n v="23"/>
    <n v="20"/>
    <n v="17"/>
    <n v="15"/>
    <n v="16"/>
    <n v="15"/>
    <n v="14"/>
    <n v="15"/>
    <n v="14"/>
    <n v="13"/>
  </r>
  <r>
    <x v="0"/>
    <x v="1"/>
    <n v="36"/>
    <n v="33"/>
    <n v="28"/>
    <n v="25"/>
    <n v="22"/>
    <n v="18"/>
    <n v="22"/>
    <n v="11"/>
    <n v="14"/>
    <n v="18"/>
  </r>
  <r>
    <x v="1"/>
    <x v="0"/>
    <n v="0"/>
    <n v="0"/>
    <n v="2"/>
    <n v="2"/>
    <n v="2"/>
    <n v="4"/>
    <n v="4"/>
    <n v="3"/>
    <n v="4"/>
    <n v="4"/>
  </r>
  <r>
    <x v="1"/>
    <x v="1"/>
    <n v="2"/>
    <n v="1"/>
    <n v="1"/>
    <n v="1"/>
    <n v="0"/>
    <n v="0"/>
    <n v="1"/>
    <n v="1"/>
    <n v="2"/>
    <n v="4"/>
  </r>
  <r>
    <x v="2"/>
    <x v="0"/>
    <n v="10"/>
    <n v="7"/>
    <n v="6"/>
    <n v="7"/>
    <n v="9"/>
    <n v="9"/>
    <n v="8"/>
    <n v="6"/>
    <n v="4"/>
    <n v="10"/>
  </r>
  <r>
    <x v="2"/>
    <x v="1"/>
    <n v="11"/>
    <n v="14"/>
    <n v="9"/>
    <n v="8"/>
    <n v="8"/>
    <n v="12"/>
    <n v="9"/>
    <n v="13"/>
    <n v="19"/>
    <n v="17"/>
  </r>
  <r>
    <x v="3"/>
    <x v="0"/>
    <n v="11"/>
    <n v="7"/>
    <n v="2"/>
    <n v="2"/>
    <n v="4"/>
    <n v="4"/>
    <n v="6"/>
    <n v="6"/>
    <n v="9"/>
    <n v="7"/>
  </r>
  <r>
    <x v="3"/>
    <x v="1"/>
    <n v="11"/>
    <n v="6"/>
    <n v="8"/>
    <n v="5"/>
    <n v="5"/>
    <n v="11"/>
    <n v="15"/>
    <n v="10"/>
    <n v="13"/>
    <n v="17"/>
  </r>
  <r>
    <x v="4"/>
    <x v="0"/>
    <n v="7"/>
    <n v="6"/>
    <n v="5"/>
    <n v="2"/>
    <n v="3"/>
    <n v="2"/>
    <n v="6"/>
    <n v="5"/>
    <n v="8"/>
    <n v="6"/>
  </r>
  <r>
    <x v="4"/>
    <x v="1"/>
    <n v="11"/>
    <n v="10"/>
    <n v="11"/>
    <n v="8"/>
    <n v="11"/>
    <n v="6"/>
    <n v="9"/>
    <n v="11"/>
    <n v="16"/>
    <n v="14"/>
  </r>
  <r>
    <x v="5"/>
    <x v="0"/>
    <n v="156"/>
    <n v="163"/>
    <n v="149"/>
    <n v="140"/>
    <n v="157"/>
    <n v="158"/>
    <n v="182"/>
    <n v="176"/>
    <n v="182"/>
    <n v="194"/>
  </r>
  <r>
    <x v="5"/>
    <x v="1"/>
    <n v="321"/>
    <n v="315"/>
    <n v="310"/>
    <n v="314"/>
    <n v="319"/>
    <n v="334"/>
    <n v="374"/>
    <n v="386"/>
    <n v="371"/>
    <n v="398"/>
  </r>
  <r>
    <x v="6"/>
    <x v="0"/>
    <n v="12"/>
    <n v="13"/>
    <n v="13"/>
    <n v="14"/>
    <n v="16"/>
    <n v="10"/>
    <n v="8"/>
    <n v="9"/>
    <n v="9"/>
    <n v="8"/>
  </r>
  <r>
    <x v="6"/>
    <x v="1"/>
    <n v="4"/>
    <n v="4"/>
    <n v="5"/>
    <n v="6"/>
    <n v="10"/>
    <n v="9"/>
    <n v="14"/>
    <n v="19"/>
    <n v="19"/>
    <n v="11"/>
  </r>
  <r>
    <x v="7"/>
    <x v="0"/>
    <n v="219"/>
    <n v="216"/>
    <n v="194"/>
    <n v="182"/>
    <n v="207"/>
    <n v="202"/>
    <n v="228"/>
    <n v="220"/>
    <n v="230"/>
    <n v="242"/>
  </r>
  <r>
    <x v="7"/>
    <x v="1"/>
    <n v="396"/>
    <n v="383"/>
    <n v="372"/>
    <n v="367"/>
    <n v="375"/>
    <n v="390"/>
    <n v="444"/>
    <n v="451"/>
    <n v="454"/>
    <n v="479"/>
  </r>
  <r>
    <x v="8"/>
    <x v="0"/>
    <n v="204"/>
    <n v="206"/>
    <n v="190"/>
    <n v="202"/>
    <n v="213"/>
    <n v="181"/>
    <n v="157"/>
    <n v="152"/>
    <n v="194"/>
    <n v="213"/>
  </r>
  <r>
    <x v="8"/>
    <x v="1"/>
    <n v="623"/>
    <n v="716"/>
    <n v="685"/>
    <n v="651"/>
    <n v="580"/>
    <n v="504"/>
    <n v="404"/>
    <n v="408"/>
    <n v="486"/>
    <n v="487"/>
  </r>
  <r>
    <x v="9"/>
    <x v="0"/>
    <n v="423"/>
    <n v="422"/>
    <n v="384"/>
    <n v="384"/>
    <n v="420"/>
    <n v="383"/>
    <n v="385"/>
    <n v="372"/>
    <n v="424"/>
    <n v="455"/>
  </r>
  <r>
    <x v="9"/>
    <x v="1"/>
    <n v="1019"/>
    <n v="1099"/>
    <n v="1057"/>
    <n v="1018"/>
    <n v="955"/>
    <n v="894"/>
    <n v="848"/>
    <n v="859"/>
    <n v="940"/>
    <n v="966"/>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n v="300"/>
    <n v="300"/>
    <n v="300"/>
    <n v="300"/>
    <n v="300"/>
    <n v="300"/>
    <n v="306"/>
    <n v="312"/>
    <n v="318"/>
    <n v="318"/>
  </r>
  <r>
    <x v="0"/>
    <x v="0"/>
    <x v="1"/>
    <n v="2100"/>
    <n v="300"/>
    <n v="300"/>
    <n v="300"/>
    <n v="300"/>
    <n v="300"/>
    <n v="306"/>
    <n v="312"/>
    <n v="318"/>
    <n v="318"/>
  </r>
  <r>
    <x v="0"/>
    <x v="1"/>
    <x v="2"/>
    <n v="2048"/>
    <n v="2148"/>
    <n v="248"/>
    <n v="248"/>
    <n v="248"/>
    <n v="248"/>
    <n v="252"/>
    <n v="256"/>
    <n v="260"/>
    <n v="260"/>
  </r>
  <r>
    <x v="0"/>
    <x v="1"/>
    <x v="3"/>
    <n v="2048"/>
    <n v="2148"/>
    <n v="248"/>
    <n v="248"/>
    <n v="248"/>
    <n v="248"/>
    <n v="252"/>
    <n v="256"/>
    <n v="260"/>
    <n v="260"/>
  </r>
  <r>
    <x v="1"/>
    <x v="0"/>
    <x v="0"/>
    <n v="300"/>
    <n v="300"/>
    <n v="300"/>
    <n v="300"/>
    <n v="300"/>
    <n v="300"/>
    <n v="306"/>
    <n v="312"/>
    <n v="318"/>
    <n v="318"/>
  </r>
  <r>
    <x v="1"/>
    <x v="0"/>
    <x v="1"/>
    <n v="2100"/>
    <n v="300"/>
    <n v="300"/>
    <n v="300"/>
    <n v="300"/>
    <n v="300"/>
    <n v="306"/>
    <n v="312"/>
    <n v="318"/>
    <n v="318"/>
  </r>
  <r>
    <x v="1"/>
    <x v="1"/>
    <x v="2"/>
    <n v="2448"/>
    <n v="2548"/>
    <n v="648"/>
    <n v="748"/>
    <n v="748"/>
    <n v="748"/>
    <n v="752"/>
    <n v="756"/>
    <n v="760"/>
    <n v="760"/>
  </r>
  <r>
    <x v="1"/>
    <x v="1"/>
    <x v="3"/>
    <n v="2448"/>
    <n v="2548"/>
    <n v="648"/>
    <n v="748"/>
    <n v="748"/>
    <n v="748"/>
    <n v="752"/>
    <n v="756"/>
    <n v="760"/>
    <n v="760"/>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n v="520"/>
    <n v="529"/>
    <n v="542"/>
    <n v="558"/>
    <n v="579"/>
    <n v="591"/>
    <n v="609"/>
    <n v="629"/>
    <n v="653"/>
    <n v="682"/>
  </r>
  <r>
    <x v="0"/>
    <x v="0"/>
    <x v="1"/>
    <n v="520"/>
    <n v="672"/>
    <n v="710"/>
    <n v="742"/>
    <n v="770"/>
    <n v="785"/>
    <n v="809"/>
    <n v="835"/>
    <n v="867"/>
    <n v="906"/>
  </r>
  <r>
    <x v="0"/>
    <x v="1"/>
    <x v="2"/>
    <n v="820.5"/>
    <n v="861.5"/>
    <n v="1026.5"/>
    <n v="1078"/>
    <n v="1143"/>
    <n v="1212"/>
    <n v="1285"/>
    <n v="1343"/>
    <n v="1395"/>
    <n v="1458"/>
  </r>
  <r>
    <x v="0"/>
    <x v="1"/>
    <x v="3"/>
    <n v="820.5"/>
    <n v="861.5"/>
    <n v="1026.5"/>
    <n v="1078"/>
    <n v="1143"/>
    <n v="1212"/>
    <n v="1285"/>
    <n v="1343"/>
    <n v="1395"/>
    <n v="1458"/>
  </r>
  <r>
    <x v="1"/>
    <x v="0"/>
    <x v="0"/>
    <n v="1082"/>
    <n v="1109"/>
    <n v="1136"/>
    <n v="1186"/>
    <n v="1238"/>
    <n v="1292"/>
    <n v="1349"/>
    <n v="1400"/>
    <n v="1454"/>
    <n v="1519"/>
  </r>
  <r>
    <x v="1"/>
    <x v="0"/>
    <x v="1"/>
    <n v="1082"/>
    <n v="1266"/>
    <n v="1353"/>
    <n v="1413"/>
    <n v="1475"/>
    <n v="1540"/>
    <n v="1590"/>
    <n v="1642"/>
    <n v="1705"/>
    <n v="1782"/>
  </r>
  <r>
    <x v="1"/>
    <x v="1"/>
    <x v="2"/>
    <n v="820.5"/>
    <n v="861.5"/>
    <n v="1026.5"/>
    <n v="1078"/>
    <n v="1143"/>
    <n v="1212"/>
    <n v="1285"/>
    <n v="1343"/>
    <n v="1395"/>
    <n v="1458"/>
  </r>
  <r>
    <x v="1"/>
    <x v="1"/>
    <x v="3"/>
    <n v="820.5"/>
    <n v="861.5"/>
    <n v="1026.5"/>
    <n v="1078"/>
    <n v="1143"/>
    <n v="1212"/>
    <n v="1285"/>
    <n v="1343"/>
    <n v="1395"/>
    <n v="145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x v="0"/>
    <n v="0"/>
    <n v="0"/>
    <n v="0"/>
    <n v="1"/>
    <n v="2"/>
  </r>
  <r>
    <x v="0"/>
    <x v="1"/>
    <n v="0"/>
    <n v="0"/>
    <n v="0"/>
    <n v="1"/>
    <n v="0"/>
  </r>
  <r>
    <x v="0"/>
    <x v="2"/>
    <n v="0"/>
    <n v="0"/>
    <n v="0"/>
    <n v="1"/>
    <n v="0"/>
  </r>
  <r>
    <x v="1"/>
    <x v="0"/>
    <n v="54"/>
    <n v="57"/>
    <n v="34"/>
    <n v="50"/>
    <n v="330"/>
  </r>
  <r>
    <x v="1"/>
    <x v="1"/>
    <n v="23"/>
    <n v="23"/>
    <n v="16"/>
    <n v="30"/>
    <n v="44"/>
  </r>
  <r>
    <x v="1"/>
    <x v="2"/>
    <n v="9"/>
    <n v="10"/>
    <n v="7"/>
    <n v="14"/>
    <n v="21"/>
  </r>
  <r>
    <x v="2"/>
    <x v="0"/>
    <n v="84"/>
    <n v="100"/>
    <n v="91"/>
    <n v="99"/>
    <n v="508"/>
  </r>
  <r>
    <x v="2"/>
    <x v="1"/>
    <n v="37"/>
    <n v="34"/>
    <n v="42"/>
    <n v="49"/>
    <n v="88"/>
  </r>
  <r>
    <x v="2"/>
    <x v="2"/>
    <n v="19"/>
    <n v="19"/>
    <n v="14"/>
    <n v="21"/>
    <n v="25"/>
  </r>
  <r>
    <x v="3"/>
    <x v="0"/>
    <n v="262"/>
    <n v="279"/>
    <n v="265"/>
    <n v="224"/>
    <n v="529"/>
  </r>
  <r>
    <x v="3"/>
    <x v="1"/>
    <n v="153"/>
    <n v="139"/>
    <n v="187"/>
    <n v="143"/>
    <n v="188"/>
  </r>
  <r>
    <x v="3"/>
    <x v="2"/>
    <n v="81"/>
    <n v="77"/>
    <n v="90"/>
    <n v="64"/>
    <n v="77"/>
  </r>
  <r>
    <x v="4"/>
    <x v="0"/>
    <n v="37"/>
    <n v="42"/>
    <n v="43"/>
    <n v="46"/>
    <n v="81"/>
  </r>
  <r>
    <x v="4"/>
    <x v="1"/>
    <n v="24"/>
    <n v="28"/>
    <n v="29"/>
    <n v="30"/>
    <n v="35"/>
  </r>
  <r>
    <x v="4"/>
    <x v="2"/>
    <n v="9"/>
    <n v="12"/>
    <n v="14"/>
    <n v="12"/>
    <n v="12"/>
  </r>
  <r>
    <x v="5"/>
    <x v="0"/>
    <n v="9"/>
    <n v="7"/>
    <n v="13"/>
    <n v="15"/>
    <n v="51"/>
  </r>
  <r>
    <x v="5"/>
    <x v="1"/>
    <n v="3"/>
    <n v="7"/>
    <n v="6"/>
    <n v="10"/>
    <n v="5"/>
  </r>
  <r>
    <x v="5"/>
    <x v="2"/>
    <n v="1"/>
    <n v="2"/>
    <n v="3"/>
    <n v="4"/>
    <n v="1"/>
  </r>
  <r>
    <x v="6"/>
    <x v="0"/>
    <n v="130"/>
    <n v="143"/>
    <n v="104"/>
    <n v="127"/>
    <n v="578"/>
  </r>
  <r>
    <x v="6"/>
    <x v="1"/>
    <n v="70"/>
    <n v="65"/>
    <n v="59"/>
    <n v="69"/>
    <n v="110"/>
  </r>
  <r>
    <x v="6"/>
    <x v="2"/>
    <n v="40"/>
    <n v="29"/>
    <n v="23"/>
    <n v="28"/>
    <n v="37"/>
  </r>
  <r>
    <x v="7"/>
    <x v="0"/>
    <n v="576"/>
    <n v="628"/>
    <n v="550"/>
    <n v="562"/>
    <n v="2079"/>
  </r>
  <r>
    <x v="7"/>
    <x v="1"/>
    <n v="310"/>
    <n v="296"/>
    <n v="339"/>
    <n v="332"/>
    <n v="470"/>
  </r>
  <r>
    <x v="7"/>
    <x v="2"/>
    <n v="159"/>
    <n v="149"/>
    <n v="151"/>
    <n v="144"/>
    <n v="173"/>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27.06"/>
    <n v="26.64"/>
    <n v="27.19"/>
  </r>
  <r>
    <x v="0"/>
    <x v="0"/>
    <x v="1"/>
    <n v="27.02"/>
    <n v="26.89"/>
    <n v="27.58"/>
  </r>
  <r>
    <x v="0"/>
    <x v="0"/>
    <x v="2"/>
    <n v="26.93"/>
    <n v="26.49"/>
    <n v="26.73"/>
  </r>
  <r>
    <x v="0"/>
    <x v="0"/>
    <x v="3"/>
    <n v="27.81"/>
    <n v="27.16"/>
    <n v="27.88"/>
  </r>
  <r>
    <x v="0"/>
    <x v="0"/>
    <x v="4"/>
    <n v="26.87"/>
    <n v="26.53"/>
    <n v="27.05"/>
  </r>
  <r>
    <x v="1"/>
    <x v="0"/>
    <x v="0"/>
    <n v="27.02"/>
    <n v="26.79"/>
    <n v="27.21"/>
  </r>
  <r>
    <x v="1"/>
    <x v="0"/>
    <x v="1"/>
    <n v="25.93"/>
    <n v="25.74"/>
    <n v="26.19"/>
  </r>
  <r>
    <x v="1"/>
    <x v="0"/>
    <x v="2"/>
    <n v="27.78"/>
    <n v="27.54"/>
    <n v="27.68"/>
  </r>
  <r>
    <x v="1"/>
    <x v="0"/>
    <x v="3"/>
    <n v="27.08"/>
    <n v="26.92"/>
    <n v="27.42"/>
  </r>
  <r>
    <x v="1"/>
    <x v="0"/>
    <x v="4"/>
    <n v="27.78"/>
    <n v="27.59"/>
    <n v="28.02"/>
  </r>
  <r>
    <x v="2"/>
    <x v="0"/>
    <x v="0"/>
    <n v="27.03"/>
    <n v="26.75"/>
    <n v="27.21"/>
  </r>
  <r>
    <x v="2"/>
    <x v="0"/>
    <x v="1"/>
    <n v="26.21"/>
    <n v="26.07"/>
    <n v="26.55"/>
  </r>
  <r>
    <x v="2"/>
    <x v="0"/>
    <x v="2"/>
    <n v="27.56"/>
    <n v="27.24"/>
    <n v="27.43"/>
  </r>
  <r>
    <x v="2"/>
    <x v="0"/>
    <x v="3"/>
    <n v="27.27"/>
    <n v="26.99"/>
    <n v="27.54"/>
  </r>
  <r>
    <x v="2"/>
    <x v="0"/>
    <x v="4"/>
    <n v="27.54"/>
    <n v="27.29"/>
    <n v="27.77"/>
  </r>
  <r>
    <x v="0"/>
    <x v="1"/>
    <x v="0"/>
    <n v="1902.59"/>
    <n v="1811.07"/>
    <n v="1740.32"/>
  </r>
  <r>
    <x v="0"/>
    <x v="1"/>
    <x v="2"/>
    <n v="651.11"/>
    <n v="605.36"/>
    <n v="610.32000000000005"/>
  </r>
  <r>
    <x v="0"/>
    <x v="1"/>
    <x v="5"/>
    <n v="634.80999999999995"/>
    <n v="618.57000000000005"/>
    <n v="586.45000000000005"/>
  </r>
  <r>
    <x v="0"/>
    <x v="1"/>
    <x v="6"/>
    <n v="616.66999999999996"/>
    <n v="587.14"/>
    <n v="543.54999999999995"/>
  </r>
  <r>
    <x v="1"/>
    <x v="1"/>
    <x v="0"/>
    <n v="1755.44"/>
    <n v="1779.61"/>
    <n v="1737.63"/>
  </r>
  <r>
    <x v="1"/>
    <x v="1"/>
    <x v="2"/>
    <n v="626.32000000000005"/>
    <n v="641.37"/>
    <n v="623.04999999999995"/>
  </r>
  <r>
    <x v="1"/>
    <x v="1"/>
    <x v="5"/>
    <n v="583.67999999999995"/>
    <n v="595.1"/>
    <n v="578.98"/>
  </r>
  <r>
    <x v="1"/>
    <x v="1"/>
    <x v="6"/>
    <n v="545.44000000000005"/>
    <n v="543.14"/>
    <n v="535.59"/>
  </r>
  <r>
    <x v="2"/>
    <x v="1"/>
    <x v="0"/>
    <n v="1802.74"/>
    <n v="1790.76"/>
    <n v="1738.56"/>
  </r>
  <r>
    <x v="2"/>
    <x v="1"/>
    <x v="2"/>
    <n v="634.29"/>
    <n v="628.61"/>
    <n v="618.66999999999996"/>
  </r>
  <r>
    <x v="2"/>
    <x v="1"/>
    <x v="5"/>
    <n v="600.12"/>
    <n v="603.41999999999996"/>
    <n v="581.55999999999995"/>
  </r>
  <r>
    <x v="2"/>
    <x v="1"/>
    <x v="6"/>
    <n v="568.33000000000004"/>
    <n v="558.73"/>
    <n v="538.33000000000004"/>
  </r>
  <r>
    <x v="0"/>
    <x v="2"/>
    <x v="7"/>
    <n v="82.92"/>
    <n v="82.93"/>
    <n v="83.66"/>
  </r>
  <r>
    <x v="0"/>
    <x v="2"/>
    <x v="8"/>
    <n v="0.46781115879828328"/>
    <n v="0.41697416974169743"/>
    <n v="0.44664031620553357"/>
  </r>
  <r>
    <x v="1"/>
    <x v="2"/>
    <x v="7"/>
    <n v="75.709999999999994"/>
    <n v="74.489999999999995"/>
    <n v="74.400000000000006"/>
  </r>
  <r>
    <x v="1"/>
    <x v="2"/>
    <x v="8"/>
    <n v="0.25154320987654322"/>
    <n v="0.21451612903225806"/>
    <n v="0.23857142857142857"/>
  </r>
  <r>
    <x v="2"/>
    <x v="2"/>
    <x v="7"/>
    <n v="77.61"/>
    <n v="77.06"/>
    <n v="76.86"/>
  </r>
  <r>
    <x v="2"/>
    <x v="2"/>
    <x v="8"/>
    <n v="0.30874006810442678"/>
    <n v="0.27609427609427611"/>
    <n v="0.2938090241343127"/>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x v="0"/>
    <x v="0"/>
    <x v="0"/>
    <n v="27.15"/>
    <n v="27.27"/>
    <n v="27.54"/>
    <n v="27.4"/>
    <n v="27.25"/>
    <n v="27.75"/>
    <n v="27.92"/>
  </r>
  <r>
    <x v="0"/>
    <x v="0"/>
    <x v="1"/>
    <n v="27.04"/>
    <n v="27.59"/>
    <n v="27.94"/>
    <n v="27.29"/>
    <n v="27.24"/>
    <n v="27.73"/>
    <n v="28.2"/>
  </r>
  <r>
    <x v="0"/>
    <x v="0"/>
    <x v="2"/>
    <n v="26.95"/>
    <n v="26.64"/>
    <n v="27.05"/>
    <n v="26.65"/>
    <n v="26.63"/>
    <n v="26.92"/>
    <n v="27.05"/>
  </r>
  <r>
    <x v="0"/>
    <x v="0"/>
    <x v="3"/>
    <n v="27.83"/>
    <n v="28.29"/>
    <n v="28.51"/>
    <n v="28.92"/>
    <n v="28.51"/>
    <n v="29.02"/>
    <n v="29.03"/>
  </r>
  <r>
    <x v="0"/>
    <x v="0"/>
    <x v="4"/>
    <n v="27.04"/>
    <n v="27.01"/>
    <n v="27.17"/>
    <n v="26.99"/>
    <n v="26.76"/>
    <n v="27.31"/>
    <n v="27.35"/>
  </r>
  <r>
    <x v="1"/>
    <x v="0"/>
    <x v="0"/>
    <n v="27.26"/>
    <n v="27.28"/>
    <n v="27.62"/>
    <n v="27.54"/>
    <n v="27.85"/>
    <n v="27.06"/>
    <n v="27.96"/>
  </r>
  <r>
    <x v="1"/>
    <x v="0"/>
    <x v="1"/>
    <n v="26.28"/>
    <n v="26.17"/>
    <n v="26.78"/>
    <n v="26.14"/>
    <n v="26.31"/>
    <n v="25.44"/>
    <n v="26.46"/>
  </r>
  <r>
    <x v="1"/>
    <x v="0"/>
    <x v="2"/>
    <n v="27.86"/>
    <n v="27.7"/>
    <n v="28.13"/>
    <n v="28.07"/>
    <n v="28.33"/>
    <n v="27.61"/>
    <n v="28.2"/>
  </r>
  <r>
    <x v="1"/>
    <x v="0"/>
    <x v="3"/>
    <n v="27.25"/>
    <n v="27.65"/>
    <n v="28.08"/>
    <n v="28.24"/>
    <n v="28.23"/>
    <n v="27.52"/>
    <n v="28.64"/>
  </r>
  <r>
    <x v="1"/>
    <x v="0"/>
    <x v="4"/>
    <n v="28.06"/>
    <n v="27.95"/>
    <n v="27.74"/>
    <n v="28.06"/>
    <n v="28.47"/>
    <n v="27.78"/>
    <n v="28.63"/>
  </r>
  <r>
    <x v="2"/>
    <x v="0"/>
    <x v="0"/>
    <n v="27.23"/>
    <n v="27.27"/>
    <n v="27.59"/>
    <n v="27.49"/>
    <n v="27.67"/>
    <n v="27.28"/>
    <n v="27.95"/>
  </r>
  <r>
    <x v="2"/>
    <x v="0"/>
    <x v="1"/>
    <n v="26.48"/>
    <n v="26.56"/>
    <n v="27.16"/>
    <n v="26.52"/>
    <n v="26.59"/>
    <n v="26.17"/>
    <n v="26.98"/>
  </r>
  <r>
    <x v="2"/>
    <x v="0"/>
    <x v="2"/>
    <n v="27.62"/>
    <n v="27.41"/>
    <n v="27.77"/>
    <n v="27.6"/>
    <n v="27.82"/>
    <n v="27.39"/>
    <n v="27.86"/>
  </r>
  <r>
    <x v="2"/>
    <x v="0"/>
    <x v="3"/>
    <n v="27.4"/>
    <n v="27.82"/>
    <n v="28.22"/>
    <n v="28.46"/>
    <n v="28.31"/>
    <n v="28"/>
    <n v="28.76"/>
  </r>
  <r>
    <x v="2"/>
    <x v="0"/>
    <x v="4"/>
    <n v="27.79"/>
    <n v="27.69"/>
    <n v="27.55"/>
    <n v="27.71"/>
    <n v="27.95"/>
    <n v="27.63"/>
    <n v="28.24"/>
  </r>
  <r>
    <x v="0"/>
    <x v="1"/>
    <x v="2"/>
    <n v="619.05999999999995"/>
    <n v="625.71"/>
    <n v="628.42999999999995"/>
    <n v="627.78"/>
    <n v="611.04999999999995"/>
    <n v="609.38"/>
    <n v="592.49"/>
  </r>
  <r>
    <x v="0"/>
    <x v="1"/>
    <x v="5"/>
    <n v="612.03"/>
    <n v="633.47"/>
    <n v="631.19000000000005"/>
    <n v="623.15"/>
    <n v="620.74"/>
    <n v="613.73"/>
    <n v="612.78"/>
  </r>
  <r>
    <x v="0"/>
    <x v="1"/>
    <x v="6"/>
    <n v="1228.3"/>
    <n v="1225.0899999999999"/>
    <n v="1252.79"/>
    <n v="1247.99"/>
    <n v="1230.67"/>
    <n v="1218.73"/>
    <n v="1204.69"/>
  </r>
  <r>
    <x v="1"/>
    <x v="1"/>
    <x v="2"/>
    <n v="635.07000000000005"/>
    <n v="643.66"/>
    <n v="647.09"/>
    <n v="643.37"/>
    <n v="623.6"/>
    <n v="626.97"/>
    <n v="621.52"/>
  </r>
  <r>
    <x v="1"/>
    <x v="1"/>
    <x v="5"/>
    <n v="613.44000000000005"/>
    <n v="620.04"/>
    <n v="626.04999999999995"/>
    <n v="613.86"/>
    <n v="607.30999999999995"/>
    <n v="611.54"/>
    <n v="606.94000000000005"/>
  </r>
  <r>
    <x v="1"/>
    <x v="1"/>
    <x v="6"/>
    <n v="1246.05"/>
    <n v="1260.8"/>
    <n v="1267.21"/>
    <n v="1253.6300000000001"/>
    <n v="1229.22"/>
    <n v="1235.73"/>
    <n v="1226.68"/>
  </r>
  <r>
    <x v="2"/>
    <x v="1"/>
    <x v="2"/>
    <n v="630.84"/>
    <n v="638.70000000000005"/>
    <n v="641.54"/>
    <n v="638.87"/>
    <n v="620.14"/>
    <n v="621.86"/>
    <n v="613.46"/>
  </r>
  <r>
    <x v="2"/>
    <x v="1"/>
    <x v="5"/>
    <n v="613.07000000000005"/>
    <n v="623.75"/>
    <n v="627.58000000000004"/>
    <n v="616.54"/>
    <n v="611.02"/>
    <n v="612.16999999999996"/>
    <n v="608.55999999999995"/>
  </r>
  <r>
    <x v="2"/>
    <x v="1"/>
    <x v="6"/>
    <n v="1241.3399999999999"/>
    <n v="1259.22"/>
    <n v="1262.92"/>
    <n v="1252"/>
    <n v="1229.6199999999999"/>
    <n v="1230.83"/>
    <n v="1220.5899999999999"/>
  </r>
  <r>
    <x v="0"/>
    <x v="2"/>
    <x v="7"/>
    <n v="81.33"/>
    <n v="83.9"/>
    <n v="83.12"/>
    <n v="82.66"/>
    <n v="81.459999999999994"/>
    <n v="83.47"/>
    <n v="81.45"/>
  </r>
  <r>
    <x v="0"/>
    <x v="2"/>
    <x v="8"/>
    <n v="0.4331983805668016"/>
    <n v="0.46320346320346323"/>
    <n v="0.42222222222222222"/>
    <n v="0.40663900414937759"/>
    <n v="0.4296875"/>
    <n v="0.44615384615384618"/>
    <n v="0.41984732824427479"/>
  </r>
  <r>
    <x v="1"/>
    <x v="2"/>
    <x v="7"/>
    <n v="76.38"/>
    <n v="75.22"/>
    <n v="75.260000000000005"/>
    <n v="75.430000000000007"/>
    <n v="72.75"/>
    <n v="73.67"/>
    <n v="74.48"/>
  </r>
  <r>
    <x v="1"/>
    <x v="2"/>
    <x v="8"/>
    <n v="0.28091603053435116"/>
    <n v="0.25806451612903225"/>
    <n v="0.25874125874125875"/>
    <n v="0.27425373134328357"/>
    <n v="0.20787401574803149"/>
    <n v="0.24955752212389382"/>
    <n v="0.25368248772504093"/>
  </r>
  <r>
    <x v="2"/>
    <x v="2"/>
    <x v="7"/>
    <n v="77.739999999999995"/>
    <n v="77.66"/>
    <n v="77.78"/>
    <n v="77.67"/>
    <n v="75.25"/>
    <n v="76.73"/>
    <n v="76.58"/>
  </r>
  <r>
    <x v="2"/>
    <x v="2"/>
    <x v="8"/>
    <n v="0.32261640798226165"/>
    <n v="0.31585365853658537"/>
    <n v="0.31116389548693585"/>
    <n v="0.31531531531531531"/>
    <n v="0.27160493827160492"/>
    <n v="0.31151515151515152"/>
    <n v="0.30355097365406641"/>
  </r>
</pivotCacheRecords>
</file>

<file path=xl/pivotCache/pivotCacheRecords2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n v="72"/>
    <n v="72"/>
    <n v="41"/>
    <n v="40"/>
    <n v="36"/>
  </r>
  <r>
    <x v="0"/>
    <x v="1"/>
    <n v="66"/>
    <n v="65"/>
    <n v="26"/>
    <n v="23"/>
    <n v="28"/>
  </r>
  <r>
    <x v="0"/>
    <x v="2"/>
    <n v="23"/>
    <n v="5"/>
    <n v="9"/>
    <n v="8"/>
    <n v="5"/>
  </r>
  <r>
    <x v="1"/>
    <x v="0"/>
    <n v="1"/>
    <n v="76"/>
    <n v="142"/>
    <n v="212"/>
    <n v="298"/>
  </r>
  <r>
    <x v="1"/>
    <x v="1"/>
    <n v="1"/>
    <n v="35"/>
    <n v="62"/>
    <n v="62"/>
    <n v="104"/>
  </r>
  <r>
    <x v="1"/>
    <x v="2"/>
    <n v="1"/>
    <n v="3"/>
    <n v="19"/>
    <n v="15"/>
    <n v="25"/>
  </r>
  <r>
    <x v="2"/>
    <x v="0"/>
    <n v="162"/>
    <n v="283"/>
    <n v="387"/>
    <n v="1757"/>
    <n v="5457"/>
  </r>
  <r>
    <x v="2"/>
    <x v="1"/>
    <n v="43"/>
    <n v="71"/>
    <n v="74"/>
    <n v="297"/>
    <n v="360"/>
  </r>
  <r>
    <x v="2"/>
    <x v="2"/>
    <n v="30"/>
    <n v="37"/>
    <n v="33"/>
    <n v="45"/>
    <n v="66"/>
  </r>
  <r>
    <x v="3"/>
    <x v="0"/>
    <n v="665"/>
    <n v="650"/>
    <n v="1119"/>
    <n v="3680"/>
    <n v="7741"/>
  </r>
  <r>
    <x v="3"/>
    <x v="1"/>
    <n v="218"/>
    <n v="158"/>
    <n v="200"/>
    <n v="463"/>
    <n v="779"/>
  </r>
  <r>
    <x v="3"/>
    <x v="2"/>
    <n v="38"/>
    <n v="22"/>
    <n v="39"/>
    <n v="79"/>
    <n v="74"/>
  </r>
  <r>
    <x v="4"/>
    <x v="0"/>
    <n v="2279"/>
    <n v="1981"/>
    <n v="2962"/>
    <n v="4841"/>
    <n v="8143"/>
  </r>
  <r>
    <x v="4"/>
    <x v="1"/>
    <n v="907"/>
    <n v="705"/>
    <n v="742"/>
    <n v="1274"/>
    <n v="2183"/>
  </r>
  <r>
    <x v="4"/>
    <x v="2"/>
    <n v="235"/>
    <n v="125"/>
    <n v="228"/>
    <n v="205"/>
    <n v="183"/>
  </r>
  <r>
    <x v="5"/>
    <x v="0"/>
    <n v="130"/>
    <n v="127"/>
    <n v="179"/>
    <n v="518"/>
    <n v="1038"/>
  </r>
  <r>
    <x v="5"/>
    <x v="1"/>
    <n v="45"/>
    <n v="32"/>
    <n v="37"/>
    <n v="95"/>
    <n v="158"/>
  </r>
  <r>
    <x v="5"/>
    <x v="2"/>
    <n v="25"/>
    <n v="16"/>
    <n v="27"/>
    <n v="29"/>
    <n v="17"/>
  </r>
  <r>
    <x v="6"/>
    <x v="0"/>
    <n v="439"/>
    <n v="547"/>
    <n v="725"/>
    <n v="518"/>
    <n v="1179"/>
  </r>
  <r>
    <x v="6"/>
    <x v="1"/>
    <n v="72"/>
    <n v="100"/>
    <n v="71"/>
    <n v="46"/>
    <n v="37"/>
  </r>
  <r>
    <x v="6"/>
    <x v="2"/>
    <n v="0"/>
    <n v="0"/>
    <n v="0"/>
    <n v="0"/>
    <n v="0"/>
  </r>
  <r>
    <x v="7"/>
    <x v="0"/>
    <n v="898"/>
    <n v="1122"/>
    <n v="1413"/>
    <n v="3034"/>
    <n v="7404"/>
  </r>
  <r>
    <x v="7"/>
    <x v="1"/>
    <n v="303"/>
    <n v="359"/>
    <n v="221"/>
    <n v="493"/>
    <n v="753"/>
  </r>
  <r>
    <x v="7"/>
    <x v="2"/>
    <n v="96"/>
    <n v="90"/>
    <n v="91"/>
    <n v="81"/>
    <n v="66"/>
  </r>
  <r>
    <x v="8"/>
    <x v="0"/>
    <n v="4646"/>
    <n v="4858"/>
    <n v="6968"/>
    <n v="14600"/>
    <n v="31296"/>
  </r>
  <r>
    <x v="8"/>
    <x v="1"/>
    <n v="1655"/>
    <n v="1525"/>
    <n v="1433"/>
    <n v="2753"/>
    <n v="4402"/>
  </r>
  <r>
    <x v="8"/>
    <x v="2"/>
    <n v="448"/>
    <n v="298"/>
    <n v="446"/>
    <n v="462"/>
    <n v="436"/>
  </r>
</pivotCacheRecords>
</file>

<file path=xl/pivotCache/pivotCacheRecords2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n v="13740"/>
    <n v="13986"/>
    <n v="14334"/>
    <n v="14774"/>
    <n v="15346"/>
    <n v="15660"/>
    <n v="16130"/>
    <n v="16654"/>
    <n v="17296"/>
    <n v="18074"/>
  </r>
  <r>
    <x v="0"/>
    <x v="0"/>
    <x v="1"/>
    <n v="13740"/>
    <n v="16220"/>
    <n v="17167"/>
    <n v="17947"/>
    <n v="18640"/>
    <n v="19018"/>
    <n v="19588"/>
    <n v="20224"/>
    <n v="21002"/>
    <n v="21948"/>
  </r>
  <r>
    <x v="0"/>
    <x v="1"/>
    <x v="2"/>
    <n v="19692"/>
    <n v="20676"/>
    <n v="24636"/>
    <n v="25872"/>
    <n v="27432"/>
    <n v="29088"/>
    <n v="30840"/>
    <n v="32232"/>
    <n v="33480"/>
    <n v="34992"/>
  </r>
  <r>
    <x v="0"/>
    <x v="1"/>
    <x v="3"/>
    <n v="13128"/>
    <n v="13784"/>
    <n v="16424"/>
    <n v="17248"/>
    <n v="18288"/>
    <n v="19392"/>
    <n v="20560"/>
    <n v="21488"/>
    <n v="22320"/>
    <n v="23328"/>
  </r>
  <r>
    <x v="1"/>
    <x v="0"/>
    <x v="0"/>
    <n v="29220"/>
    <n v="29950"/>
    <n v="30668"/>
    <n v="32018"/>
    <n v="33426"/>
    <n v="34896"/>
    <n v="36432"/>
    <n v="37800"/>
    <n v="39256"/>
    <n v="41022"/>
  </r>
  <r>
    <x v="1"/>
    <x v="0"/>
    <x v="1"/>
    <n v="29220"/>
    <n v="32571"/>
    <n v="34812"/>
    <n v="36344"/>
    <n v="37944"/>
    <n v="39614"/>
    <n v="40902"/>
    <n v="42232"/>
    <n v="43858"/>
    <n v="45832"/>
  </r>
  <r>
    <x v="1"/>
    <x v="1"/>
    <x v="2"/>
    <n v="19692"/>
    <n v="20676"/>
    <n v="24636"/>
    <n v="25872"/>
    <n v="27432"/>
    <n v="29088"/>
    <n v="30840"/>
    <n v="32232"/>
    <n v="33480"/>
    <n v="34992"/>
  </r>
  <r>
    <x v="1"/>
    <x v="1"/>
    <x v="3"/>
    <n v="13128"/>
    <n v="13784"/>
    <n v="16424"/>
    <n v="17248"/>
    <n v="18288"/>
    <n v="19392"/>
    <n v="20560"/>
    <n v="21488"/>
    <n v="22320"/>
    <n v="23328"/>
  </r>
</pivotCacheRecords>
</file>

<file path=xl/pivotCache/pivotCacheRecords2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n v="14040"/>
    <n v="14286"/>
    <n v="14634"/>
    <n v="15074"/>
    <n v="15646"/>
    <n v="15960"/>
    <n v="16436"/>
    <n v="16966"/>
    <n v="17614"/>
    <n v="18392"/>
  </r>
  <r>
    <x v="0"/>
    <x v="0"/>
    <x v="1"/>
    <n v="15840"/>
    <n v="16520"/>
    <n v="17467"/>
    <n v="18247"/>
    <n v="18940"/>
    <n v="19318"/>
    <n v="19894"/>
    <n v="20536"/>
    <n v="21320"/>
    <n v="22266"/>
  </r>
  <r>
    <x v="0"/>
    <x v="1"/>
    <x v="2"/>
    <n v="21740"/>
    <n v="22824"/>
    <n v="24884"/>
    <n v="26120"/>
    <n v="27680"/>
    <n v="29336"/>
    <n v="31092"/>
    <n v="32488"/>
    <n v="33740"/>
    <n v="35252"/>
  </r>
  <r>
    <x v="0"/>
    <x v="1"/>
    <x v="3"/>
    <n v="15176"/>
    <n v="15932"/>
    <n v="16672"/>
    <n v="17496"/>
    <n v="18536"/>
    <n v="19640"/>
    <n v="20812"/>
    <n v="21744"/>
    <n v="22580"/>
    <n v="23588"/>
  </r>
  <r>
    <x v="1"/>
    <x v="0"/>
    <x v="0"/>
    <n v="29520"/>
    <n v="30250"/>
    <n v="30968"/>
    <n v="32318"/>
    <n v="33726"/>
    <n v="35196"/>
    <n v="36738"/>
    <n v="38112"/>
    <n v="39574"/>
    <n v="41340"/>
  </r>
  <r>
    <x v="1"/>
    <x v="0"/>
    <x v="1"/>
    <n v="31320"/>
    <n v="32871"/>
    <n v="35112"/>
    <n v="36644"/>
    <n v="38244"/>
    <n v="39914"/>
    <n v="41208"/>
    <n v="42544"/>
    <n v="44176"/>
    <n v="46150"/>
  </r>
  <r>
    <x v="1"/>
    <x v="1"/>
    <x v="2"/>
    <n v="22140"/>
    <n v="23224"/>
    <n v="25284"/>
    <n v="26620"/>
    <n v="28180"/>
    <n v="29836"/>
    <n v="31592"/>
    <n v="32988"/>
    <n v="34240"/>
    <n v="35752"/>
  </r>
  <r>
    <x v="1"/>
    <x v="1"/>
    <x v="3"/>
    <n v="15576"/>
    <n v="16332"/>
    <n v="17072"/>
    <n v="17996"/>
    <n v="19036"/>
    <n v="20140"/>
    <n v="21312"/>
    <n v="22244"/>
    <n v="23080"/>
    <n v="24088"/>
  </r>
</pivotCacheRecords>
</file>

<file path=xl/pivotCache/pivotCacheRecords2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x v="0"/>
    <x v="0"/>
    <n v="9037"/>
    <n v="18074"/>
  </r>
  <r>
    <x v="0"/>
    <x v="0"/>
    <x v="0"/>
    <x v="1"/>
    <n v="159"/>
    <n v="318"/>
  </r>
  <r>
    <x v="0"/>
    <x v="0"/>
    <x v="0"/>
    <x v="2"/>
    <n v="6387"/>
    <n v="12774"/>
  </r>
  <r>
    <x v="0"/>
    <x v="0"/>
    <x v="0"/>
    <x v="3"/>
    <n v="294"/>
    <n v="588"/>
  </r>
  <r>
    <x v="0"/>
    <x v="0"/>
    <x v="0"/>
    <x v="4"/>
    <n v="600"/>
    <n v="1200"/>
  </r>
  <r>
    <x v="0"/>
    <x v="0"/>
    <x v="0"/>
    <x v="5"/>
    <n v="870"/>
    <n v="1740"/>
  </r>
  <r>
    <x v="0"/>
    <x v="0"/>
    <x v="0"/>
    <x v="6"/>
    <n v="32"/>
    <n v="64"/>
  </r>
  <r>
    <x v="0"/>
    <x v="0"/>
    <x v="0"/>
    <x v="7"/>
    <n v="17379"/>
    <n v="34758"/>
  </r>
  <r>
    <x v="0"/>
    <x v="0"/>
    <x v="1"/>
    <x v="0"/>
    <n v="9037"/>
    <n v="18074"/>
  </r>
  <r>
    <x v="0"/>
    <x v="0"/>
    <x v="1"/>
    <x v="1"/>
    <n v="159"/>
    <n v="318"/>
  </r>
  <r>
    <x v="0"/>
    <x v="0"/>
    <x v="1"/>
    <x v="8"/>
    <n v="2774.5"/>
    <n v="5549"/>
  </r>
  <r>
    <x v="0"/>
    <x v="0"/>
    <x v="1"/>
    <x v="3"/>
    <n v="294"/>
    <n v="588"/>
  </r>
  <r>
    <x v="0"/>
    <x v="0"/>
    <x v="1"/>
    <x v="4"/>
    <n v="600"/>
    <n v="1200"/>
  </r>
  <r>
    <x v="0"/>
    <x v="0"/>
    <x v="1"/>
    <x v="5"/>
    <n v="870"/>
    <n v="1740"/>
  </r>
  <r>
    <x v="0"/>
    <x v="0"/>
    <x v="1"/>
    <x v="6"/>
    <n v="32"/>
    <n v="64"/>
  </r>
  <r>
    <x v="0"/>
    <x v="0"/>
    <x v="1"/>
    <x v="7"/>
    <n v="13766.5"/>
    <n v="27533"/>
  </r>
  <r>
    <x v="1"/>
    <x v="0"/>
    <x v="0"/>
    <x v="9"/>
    <n v="20511"/>
    <n v="41022"/>
  </r>
  <r>
    <x v="1"/>
    <x v="0"/>
    <x v="0"/>
    <x v="1"/>
    <n v="159"/>
    <n v="318"/>
  </r>
  <r>
    <x v="1"/>
    <x v="0"/>
    <x v="0"/>
    <x v="2"/>
    <n v="6387"/>
    <n v="12774"/>
  </r>
  <r>
    <x v="1"/>
    <x v="0"/>
    <x v="0"/>
    <x v="3"/>
    <n v="294"/>
    <n v="588"/>
  </r>
  <r>
    <x v="1"/>
    <x v="0"/>
    <x v="0"/>
    <x v="4"/>
    <n v="600"/>
    <n v="1200"/>
  </r>
  <r>
    <x v="1"/>
    <x v="0"/>
    <x v="0"/>
    <x v="5"/>
    <n v="870"/>
    <n v="1740"/>
  </r>
  <r>
    <x v="1"/>
    <x v="0"/>
    <x v="0"/>
    <x v="6"/>
    <n v="32"/>
    <n v="64"/>
  </r>
  <r>
    <x v="1"/>
    <x v="0"/>
    <x v="0"/>
    <x v="7"/>
    <n v="28853"/>
    <n v="57706"/>
  </r>
  <r>
    <x v="0"/>
    <x v="1"/>
    <x v="2"/>
    <x v="10"/>
    <n v="17496"/>
    <n v="34992"/>
  </r>
  <r>
    <x v="0"/>
    <x v="1"/>
    <x v="2"/>
    <x v="1"/>
    <n v="130"/>
    <n v="260"/>
  </r>
  <r>
    <x v="0"/>
    <x v="1"/>
    <x v="2"/>
    <x v="2"/>
    <n v="6502"/>
    <n v="13004"/>
  </r>
  <r>
    <x v="0"/>
    <x v="1"/>
    <x v="2"/>
    <x v="3"/>
    <n v="57"/>
    <n v="114"/>
  </r>
  <r>
    <x v="0"/>
    <x v="1"/>
    <x v="2"/>
    <x v="4"/>
    <n v="300"/>
    <n v="600"/>
  </r>
  <r>
    <x v="0"/>
    <x v="1"/>
    <x v="2"/>
    <x v="5"/>
    <n v="1590"/>
    <n v="3180"/>
  </r>
  <r>
    <x v="0"/>
    <x v="1"/>
    <x v="2"/>
    <x v="6"/>
    <n v="79"/>
    <n v="158"/>
  </r>
  <r>
    <x v="0"/>
    <x v="1"/>
    <x v="2"/>
    <x v="7"/>
    <n v="26154"/>
    <n v="52308"/>
  </r>
  <r>
    <x v="0"/>
    <x v="1"/>
    <x v="3"/>
    <x v="11"/>
    <n v="11664"/>
    <n v="23328"/>
  </r>
  <r>
    <x v="0"/>
    <x v="1"/>
    <x v="3"/>
    <x v="1"/>
    <n v="130"/>
    <n v="260"/>
  </r>
  <r>
    <x v="0"/>
    <x v="1"/>
    <x v="3"/>
    <x v="2"/>
    <n v="6502"/>
    <n v="13004"/>
  </r>
  <r>
    <x v="0"/>
    <x v="1"/>
    <x v="3"/>
    <x v="3"/>
    <n v="57"/>
    <n v="114"/>
  </r>
  <r>
    <x v="0"/>
    <x v="1"/>
    <x v="3"/>
    <x v="4"/>
    <n v="300"/>
    <n v="600"/>
  </r>
  <r>
    <x v="0"/>
    <x v="1"/>
    <x v="3"/>
    <x v="5"/>
    <n v="1590"/>
    <n v="3180"/>
  </r>
  <r>
    <x v="0"/>
    <x v="1"/>
    <x v="3"/>
    <x v="6"/>
    <n v="79"/>
    <n v="158"/>
  </r>
  <r>
    <x v="0"/>
    <x v="1"/>
    <x v="3"/>
    <x v="7"/>
    <n v="20322"/>
    <n v="40644"/>
  </r>
</pivotCacheRecords>
</file>

<file path=xl/pivotCache/pivotCacheRecords2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s v="IESL"/>
    <n v="0"/>
    <n v="0"/>
    <n v="7"/>
    <n v="9"/>
    <n v="5"/>
    <n v="1"/>
    <n v="0"/>
    <n v="0"/>
    <n v="0"/>
    <n v="0"/>
  </r>
  <r>
    <x v="0"/>
    <x v="1"/>
    <s v="NDS"/>
    <n v="72"/>
    <n v="61"/>
    <n v="64"/>
    <n v="51"/>
    <n v="50"/>
    <n v="64"/>
    <n v="54"/>
    <n v="64"/>
    <n v="58"/>
    <n v="52"/>
  </r>
  <r>
    <x v="0"/>
    <x v="2"/>
    <s v="PDS"/>
    <n v="14"/>
    <n v="15"/>
    <n v="12"/>
    <n v="12"/>
    <n v="14"/>
    <n v="12"/>
    <n v="14"/>
    <n v="12"/>
    <n v="9"/>
    <n v="14"/>
  </r>
  <r>
    <x v="1"/>
    <x v="3"/>
    <s v="BACC"/>
    <n v="48"/>
    <n v="60"/>
    <n v="49"/>
    <n v="45"/>
    <n v="41"/>
    <n v="42"/>
    <n v="47"/>
    <n v="41"/>
    <n v="43"/>
    <n v="42"/>
  </r>
  <r>
    <x v="1"/>
    <x v="4"/>
    <s v="BBA"/>
    <n v="0"/>
    <n v="0"/>
    <n v="0"/>
    <n v="1"/>
    <n v="0"/>
    <n v="0"/>
    <n v="0"/>
    <n v="0"/>
    <n v="0"/>
    <n v="0"/>
  </r>
  <r>
    <x v="1"/>
    <x v="5"/>
    <s v="BEC"/>
    <n v="16"/>
    <n v="16"/>
    <n v="9"/>
    <n v="8"/>
    <n v="9"/>
    <n v="9"/>
    <n v="9"/>
    <n v="8"/>
    <n v="10"/>
    <n v="15"/>
  </r>
  <r>
    <x v="1"/>
    <x v="6"/>
    <s v="BEM"/>
    <n v="42"/>
    <n v="65"/>
    <n v="72"/>
    <n v="78"/>
    <n v="80"/>
    <n v="87"/>
    <n v="69"/>
    <n v="67"/>
    <n v="61"/>
    <n v="72"/>
  </r>
  <r>
    <x v="1"/>
    <x v="7"/>
    <s v="BFIN"/>
    <n v="50"/>
    <n v="49"/>
    <n v="47"/>
    <n v="49"/>
    <n v="42"/>
    <n v="52"/>
    <n v="48"/>
    <n v="52"/>
    <n v="62"/>
    <n v="60"/>
  </r>
  <r>
    <x v="1"/>
    <x v="8"/>
    <s v="BGN"/>
    <n v="0"/>
    <n v="0"/>
    <n v="0"/>
    <n v="9"/>
    <n v="20"/>
    <n v="23"/>
    <n v="32"/>
    <n v="41"/>
    <n v="30"/>
    <n v="43"/>
  </r>
  <r>
    <x v="1"/>
    <x v="9"/>
    <s v="BMGT"/>
    <n v="75"/>
    <n v="96"/>
    <n v="74"/>
    <n v="68"/>
    <n v="61"/>
    <n v="60"/>
    <n v="53"/>
    <n v="49"/>
    <n v="47"/>
    <n v="55"/>
  </r>
  <r>
    <x v="1"/>
    <x v="10"/>
    <s v="BMIS"/>
    <n v="25"/>
    <n v="36"/>
    <n v="37"/>
    <n v="33"/>
    <n v="37"/>
    <n v="45"/>
    <n v="35"/>
    <n v="29"/>
    <n v="33"/>
    <n v="37"/>
  </r>
  <r>
    <x v="1"/>
    <x v="11"/>
    <s v="BMKT"/>
    <n v="45"/>
    <n v="40"/>
    <n v="33"/>
    <n v="23"/>
    <n v="29"/>
    <n v="26"/>
    <n v="28"/>
    <n v="30"/>
    <n v="39"/>
    <n v="49"/>
  </r>
  <r>
    <x v="1"/>
    <x v="12"/>
    <s v="BOSM"/>
    <n v="3"/>
    <n v="1"/>
    <n v="0"/>
    <n v="0"/>
    <n v="0"/>
    <n v="0"/>
    <n v="0"/>
    <n v="0"/>
    <n v="0"/>
    <n v="0"/>
  </r>
  <r>
    <x v="2"/>
    <x v="13"/>
    <s v="TCSA"/>
    <n v="0"/>
    <n v="0"/>
    <n v="0"/>
    <n v="0"/>
    <n v="0"/>
    <n v="78"/>
    <n v="66"/>
    <n v="65"/>
    <n v="56"/>
    <n v="44"/>
  </r>
  <r>
    <x v="2"/>
    <x v="14"/>
    <s v="SCS"/>
    <n v="0"/>
    <n v="0"/>
    <n v="0"/>
    <n v="0"/>
    <n v="0"/>
    <n v="433"/>
    <n v="445"/>
    <n v="448"/>
    <n v="438"/>
    <n v="466"/>
  </r>
  <r>
    <x v="2"/>
    <x v="15"/>
    <s v="CCY"/>
    <n v="0"/>
    <n v="0"/>
    <n v="0"/>
    <n v="0"/>
    <n v="0"/>
    <n v="13"/>
    <n v="40"/>
    <n v="76"/>
    <n v="112"/>
    <n v="119"/>
  </r>
  <r>
    <x v="2"/>
    <x v="16"/>
    <s v="IDS"/>
    <n v="0"/>
    <n v="0"/>
    <n v="0"/>
    <n v="0"/>
    <n v="0"/>
    <n v="0"/>
    <n v="0"/>
    <n v="0"/>
    <n v="0"/>
    <n v="8"/>
  </r>
  <r>
    <x v="2"/>
    <x v="17"/>
    <s v="TEET"/>
    <n v="0"/>
    <n v="0"/>
    <n v="0"/>
    <n v="0"/>
    <n v="0"/>
    <n v="41"/>
    <n v="33"/>
    <n v="29"/>
    <n v="34"/>
    <n v="41"/>
  </r>
  <r>
    <x v="2"/>
    <x v="18"/>
    <s v="CGN"/>
    <n v="0"/>
    <n v="0"/>
    <n v="0"/>
    <n v="0"/>
    <n v="0"/>
    <n v="0"/>
    <n v="9"/>
    <n v="17"/>
    <n v="19"/>
    <n v="12"/>
  </r>
  <r>
    <x v="2"/>
    <x v="19"/>
    <s v="SSEN"/>
    <n v="0"/>
    <n v="0"/>
    <n v="0"/>
    <n v="0"/>
    <n v="0"/>
    <n v="86"/>
    <n v="96"/>
    <n v="106"/>
    <n v="118"/>
    <n v="134"/>
  </r>
  <r>
    <x v="3"/>
    <x v="20"/>
    <s v="EAG"/>
    <n v="10"/>
    <n v="25"/>
    <n v="21"/>
    <n v="19"/>
    <n v="17"/>
    <n v="11"/>
    <n v="7"/>
    <n v="10"/>
    <n v="8"/>
    <n v="6"/>
  </r>
  <r>
    <x v="3"/>
    <x v="21"/>
    <s v="EBE"/>
    <n v="297"/>
    <n v="297"/>
    <n v="311"/>
    <n v="305"/>
    <n v="293"/>
    <n v="286"/>
    <n v="271"/>
    <n v="271"/>
    <n v="263"/>
    <n v="251"/>
  </r>
  <r>
    <x v="3"/>
    <x v="22"/>
    <s v="ECM"/>
    <n v="468"/>
    <n v="482"/>
    <n v="458"/>
    <n v="496"/>
    <n v="459"/>
    <n v="435"/>
    <n v="403"/>
    <n v="361"/>
    <n v="324"/>
    <n v="291"/>
  </r>
  <r>
    <x v="3"/>
    <x v="23"/>
    <s v="ECE"/>
    <n v="362"/>
    <n v="351"/>
    <n v="345"/>
    <n v="346"/>
    <n v="336"/>
    <n v="317"/>
    <n v="307"/>
    <n v="308"/>
    <n v="294"/>
    <n v="316"/>
  </r>
  <r>
    <x v="3"/>
    <x v="24"/>
    <s v="ECP"/>
    <n v="244"/>
    <n v="238"/>
    <n v="259"/>
    <n v="287"/>
    <n v="289"/>
    <n v="264"/>
    <n v="262"/>
    <n v="266"/>
    <n v="244"/>
    <n v="231"/>
  </r>
  <r>
    <x v="3"/>
    <x v="25"/>
    <s v="CEPE"/>
    <n v="0"/>
    <n v="0"/>
    <n v="1"/>
    <n v="1"/>
    <n v="0"/>
    <n v="1"/>
    <n v="2"/>
    <n v="1"/>
    <n v="1"/>
    <n v="1"/>
  </r>
  <r>
    <x v="3"/>
    <x v="26"/>
    <s v="EEE"/>
    <n v="344"/>
    <n v="338"/>
    <n v="363"/>
    <n v="351"/>
    <n v="360"/>
    <n v="377"/>
    <n v="399"/>
    <n v="374"/>
    <n v="364"/>
    <n v="406"/>
  </r>
  <r>
    <x v="3"/>
    <x v="27"/>
    <s v="EBS"/>
    <n v="10"/>
    <n v="6"/>
    <n v="3"/>
    <n v="6"/>
    <n v="9"/>
    <n v="20"/>
    <n v="18"/>
    <n v="18"/>
    <n v="13"/>
    <n v="12"/>
  </r>
  <r>
    <x v="3"/>
    <x v="28"/>
    <s v="EEN"/>
    <n v="177"/>
    <n v="174"/>
    <n v="181"/>
    <n v="180"/>
    <n v="183"/>
    <n v="160"/>
    <n v="171"/>
    <n v="189"/>
    <n v="178"/>
    <n v="191"/>
  </r>
  <r>
    <x v="3"/>
    <x v="29"/>
    <s v="EGN"/>
    <n v="203"/>
    <n v="174"/>
    <n v="184"/>
    <n v="171"/>
    <n v="121"/>
    <n v="118"/>
    <n v="138"/>
    <n v="180"/>
    <n v="163"/>
    <n v="104"/>
  </r>
  <r>
    <x v="3"/>
    <x v="30"/>
    <s v="EGE"/>
    <n v="59"/>
    <n v="66"/>
    <n v="72"/>
    <n v="55"/>
    <n v="39"/>
    <n v="32"/>
    <n v="23"/>
    <n v="22"/>
    <n v="26"/>
    <n v="23"/>
  </r>
  <r>
    <x v="3"/>
    <x v="31"/>
    <s v="EGL"/>
    <n v="21"/>
    <n v="19"/>
    <n v="23"/>
    <n v="24"/>
    <n v="15"/>
    <n v="18"/>
    <n v="20"/>
    <n v="27"/>
    <n v="26"/>
    <n v="28"/>
  </r>
  <r>
    <x v="3"/>
    <x v="32"/>
    <s v="ECGE"/>
    <n v="0"/>
    <n v="0"/>
    <n v="0"/>
    <n v="0"/>
    <n v="0"/>
    <n v="0"/>
    <n v="9"/>
    <n v="21"/>
    <n v="27"/>
    <n v="38"/>
  </r>
  <r>
    <x v="3"/>
    <x v="33"/>
    <s v="EMSE"/>
    <n v="129"/>
    <n v="133"/>
    <n v="128"/>
    <n v="121"/>
    <n v="122"/>
    <n v="120"/>
    <n v="96"/>
    <n v="93"/>
    <n v="101"/>
    <n v="98"/>
  </r>
  <r>
    <x v="3"/>
    <x v="34"/>
    <s v="EME"/>
    <n v="1327"/>
    <n v="1395"/>
    <n v="1392"/>
    <n v="1447"/>
    <n v="1447"/>
    <n v="1362"/>
    <n v="1240"/>
    <n v="1203"/>
    <n v="1125"/>
    <n v="1108"/>
  </r>
  <r>
    <x v="3"/>
    <x v="35"/>
    <s v="TMET"/>
    <n v="0"/>
    <n v="0"/>
    <n v="0"/>
    <n v="0"/>
    <n v="0"/>
    <n v="158"/>
    <n v="167"/>
    <n v="142"/>
    <n v="157"/>
    <n v="197"/>
  </r>
  <r>
    <x v="3"/>
    <x v="36"/>
    <s v="EMG"/>
    <n v="0"/>
    <n v="0"/>
    <n v="0"/>
    <n v="0"/>
    <n v="0"/>
    <n v="8"/>
    <n v="10"/>
    <n v="12"/>
    <n v="14"/>
    <n v="13"/>
  </r>
  <r>
    <x v="3"/>
    <x v="37"/>
    <s v="ERE"/>
    <n v="0"/>
    <n v="0"/>
    <n v="0"/>
    <n v="0"/>
    <n v="0"/>
    <n v="0"/>
    <n v="6"/>
    <n v="33"/>
    <n v="70"/>
    <n v="87"/>
  </r>
  <r>
    <x v="3"/>
    <x v="38"/>
    <s v="TSE"/>
    <n v="0"/>
    <n v="0"/>
    <n v="0"/>
    <n v="0"/>
    <n v="0"/>
    <n v="5"/>
    <n v="6"/>
    <n v="2"/>
    <n v="0"/>
    <n v="0"/>
  </r>
  <r>
    <x v="4"/>
    <x v="39"/>
    <s v="FES"/>
    <n v="27"/>
    <n v="23"/>
    <n v="27"/>
    <n v="28"/>
    <n v="34"/>
    <n v="52"/>
    <n v="52"/>
    <n v="69"/>
    <n v="80"/>
    <n v="67"/>
  </r>
  <r>
    <x v="4"/>
    <x v="40"/>
    <s v="FESS"/>
    <n v="0"/>
    <n v="0"/>
    <n v="0"/>
    <n v="0"/>
    <n v="0"/>
    <n v="0"/>
    <n v="0"/>
    <n v="0"/>
    <n v="13"/>
    <n v="18"/>
  </r>
  <r>
    <x v="4"/>
    <x v="41"/>
    <s v="FFR"/>
    <n v="81"/>
    <n v="71"/>
    <n v="80"/>
    <n v="86"/>
    <n v="76"/>
    <n v="71"/>
    <n v="75"/>
    <n v="84"/>
    <n v="88"/>
    <n v="88"/>
  </r>
  <r>
    <x v="4"/>
    <x v="42"/>
    <s v="FGN"/>
    <n v="0"/>
    <n v="0"/>
    <n v="0"/>
    <n v="0"/>
    <n v="0"/>
    <n v="0"/>
    <n v="0"/>
    <n v="0"/>
    <n v="0"/>
    <n v="1"/>
  </r>
  <r>
    <x v="4"/>
    <x v="43"/>
    <s v="FNRM"/>
    <n v="0"/>
    <n v="1"/>
    <n v="4"/>
    <n v="5"/>
    <n v="5"/>
    <n v="6"/>
    <n v="6"/>
    <n v="6"/>
    <n v="5"/>
    <n v="4"/>
  </r>
  <r>
    <x v="4"/>
    <x v="44"/>
    <s v="FSB"/>
    <n v="0"/>
    <n v="0"/>
    <n v="0"/>
    <n v="0"/>
    <n v="0"/>
    <n v="0"/>
    <n v="1"/>
    <n v="4"/>
    <n v="5"/>
    <n v="5"/>
  </r>
  <r>
    <x v="4"/>
    <x v="45"/>
    <s v="FWEC"/>
    <n v="0"/>
    <n v="0"/>
    <n v="0"/>
    <n v="0"/>
    <n v="0"/>
    <n v="19"/>
    <n v="39"/>
    <n v="57"/>
    <n v="70"/>
    <n v="79"/>
  </r>
  <r>
    <x v="4"/>
    <x v="46"/>
    <s v="FWEM"/>
    <n v="47"/>
    <n v="44"/>
    <n v="48"/>
    <n v="50"/>
    <n v="53"/>
    <n v="35"/>
    <n v="24"/>
    <n v="14"/>
    <n v="2"/>
    <n v="0"/>
  </r>
  <r>
    <x v="5"/>
    <x v="47"/>
    <s v="TCMG"/>
    <n v="0"/>
    <n v="0"/>
    <n v="0"/>
    <n v="0"/>
    <n v="0"/>
    <n v="53"/>
    <n v="42"/>
    <n v="52"/>
    <n v="61"/>
    <n v="73"/>
  </r>
  <r>
    <x v="5"/>
    <x v="48"/>
    <s v="IMX"/>
    <n v="0"/>
    <n v="0"/>
    <n v="0"/>
    <n v="0"/>
    <n v="0"/>
    <n v="0"/>
    <n v="1"/>
    <n v="19"/>
    <n v="34"/>
    <n v="57"/>
  </r>
  <r>
    <x v="6"/>
    <x v="49"/>
    <s v="SANT"/>
    <n v="24"/>
    <n v="16"/>
    <n v="14"/>
    <n v="8"/>
    <n v="9"/>
    <n v="10"/>
    <n v="9"/>
    <n v="9"/>
    <n v="9"/>
    <n v="7"/>
  </r>
  <r>
    <x v="6"/>
    <x v="50"/>
    <s v="SAP"/>
    <n v="12"/>
    <n v="13"/>
    <n v="15"/>
    <n v="13"/>
    <n v="13"/>
    <n v="14"/>
    <n v="13"/>
    <n v="17"/>
    <n v="22"/>
    <n v="24"/>
  </r>
  <r>
    <x v="6"/>
    <x v="51"/>
    <s v="SFAT"/>
    <n v="22"/>
    <n v="25"/>
    <n v="24"/>
    <n v="26"/>
    <n v="18"/>
    <n v="21"/>
    <n v="24"/>
    <n v="19"/>
    <n v="23"/>
    <n v="29"/>
  </r>
  <r>
    <x v="6"/>
    <x v="52"/>
    <s v="SMBB"/>
    <n v="28"/>
    <n v="32"/>
    <n v="34"/>
    <n v="31"/>
    <n v="38"/>
    <n v="37"/>
    <n v="39"/>
    <n v="34"/>
    <n v="34"/>
    <n v="34"/>
  </r>
  <r>
    <x v="6"/>
    <x v="53"/>
    <s v="SMBC"/>
    <n v="21"/>
    <n v="18"/>
    <n v="15"/>
    <n v="13"/>
    <n v="11"/>
    <n v="10"/>
    <n v="18"/>
    <n v="21"/>
    <n v="24"/>
    <n v="22"/>
  </r>
  <r>
    <x v="6"/>
    <x v="54"/>
    <s v="SBI"/>
    <n v="6"/>
    <n v="7"/>
    <n v="10"/>
    <n v="7"/>
    <n v="10"/>
    <n v="14"/>
    <n v="16"/>
    <n v="13"/>
    <n v="5"/>
    <n v="1"/>
  </r>
  <r>
    <x v="6"/>
    <x v="55"/>
    <s v="SBL"/>
    <n v="126"/>
    <n v="112"/>
    <n v="107"/>
    <n v="112"/>
    <n v="103"/>
    <n v="103"/>
    <n v="97"/>
    <n v="60"/>
    <n v="38"/>
    <n v="32"/>
  </r>
  <r>
    <x v="6"/>
    <x v="56"/>
    <s v="CBA"/>
    <n v="0"/>
    <n v="0"/>
    <n v="1"/>
    <n v="0"/>
    <n v="0"/>
    <n v="1"/>
    <n v="0"/>
    <n v="0"/>
    <n v="0"/>
    <n v="0"/>
  </r>
  <r>
    <x v="6"/>
    <x v="57"/>
    <s v="SBA"/>
    <n v="0"/>
    <n v="0"/>
    <n v="0"/>
    <n v="0"/>
    <n v="0"/>
    <n v="0"/>
    <n v="0"/>
    <n v="0"/>
    <n v="0"/>
    <n v="3"/>
  </r>
  <r>
    <x v="6"/>
    <x v="58"/>
    <s v="SCHI"/>
    <n v="3"/>
    <n v="4"/>
    <n v="3"/>
    <n v="4"/>
    <n v="2"/>
    <n v="2"/>
    <n v="3"/>
    <n v="0"/>
    <n v="0"/>
    <n v="0"/>
  </r>
  <r>
    <x v="6"/>
    <x v="59"/>
    <s v="SCH"/>
    <n v="41"/>
    <n v="36"/>
    <n v="38"/>
    <n v="41"/>
    <n v="35"/>
    <n v="34"/>
    <n v="37"/>
    <n v="43"/>
    <n v="36"/>
    <n v="38"/>
  </r>
  <r>
    <x v="6"/>
    <x v="60"/>
    <s v="SCA"/>
    <n v="0"/>
    <n v="0"/>
    <n v="0"/>
    <n v="0"/>
    <n v="0"/>
    <n v="0"/>
    <n v="0"/>
    <n v="0"/>
    <n v="4"/>
    <n v="4"/>
  </r>
  <r>
    <x v="6"/>
    <x v="61"/>
    <s v="CCE"/>
    <n v="0"/>
    <n v="0"/>
    <n v="0"/>
    <n v="0"/>
    <n v="0"/>
    <n v="0"/>
    <n v="0"/>
    <n v="0"/>
    <n v="1"/>
    <n v="1"/>
  </r>
  <r>
    <x v="6"/>
    <x v="62"/>
    <s v="SCCM"/>
    <n v="7"/>
    <n v="9"/>
    <n v="10"/>
    <n v="19"/>
    <n v="23"/>
    <n v="22"/>
    <n v="18"/>
    <n v="18"/>
    <n v="16"/>
    <n v="16"/>
  </r>
  <r>
    <x v="6"/>
    <x v="63"/>
    <s v="SCCC"/>
    <n v="0"/>
    <n v="0"/>
    <n v="0"/>
    <n v="0"/>
    <n v="0"/>
    <n v="0"/>
    <n v="0"/>
    <n v="5"/>
    <n v="3"/>
    <n v="1"/>
  </r>
  <r>
    <x v="6"/>
    <x v="64"/>
    <s v="SCB"/>
    <n v="0"/>
    <n v="0"/>
    <n v="0"/>
    <n v="0"/>
    <n v="0"/>
    <n v="0"/>
    <n v="0"/>
    <n v="0"/>
    <n v="2"/>
    <n v="10"/>
  </r>
  <r>
    <x v="6"/>
    <x v="14"/>
    <s v="SCS"/>
    <n v="262"/>
    <n v="288"/>
    <n v="346"/>
    <n v="340"/>
    <n v="393"/>
    <n v="0"/>
    <n v="0"/>
    <n v="0"/>
    <n v="0"/>
    <n v="0"/>
  </r>
  <r>
    <x v="6"/>
    <x v="65"/>
    <s v="SCSY"/>
    <n v="13"/>
    <n v="2"/>
    <n v="2"/>
    <n v="0"/>
    <n v="0"/>
    <n v="0"/>
    <n v="0"/>
    <n v="0"/>
    <n v="0"/>
    <n v="0"/>
  </r>
  <r>
    <x v="6"/>
    <x v="66"/>
    <s v="SEEB"/>
    <n v="0"/>
    <n v="0"/>
    <n v="0"/>
    <n v="0"/>
    <n v="0"/>
    <n v="0"/>
    <n v="4"/>
    <n v="26"/>
    <n v="31"/>
    <n v="30"/>
  </r>
  <r>
    <x v="6"/>
    <x v="67"/>
    <s v="SEN"/>
    <n v="16"/>
    <n v="16"/>
    <n v="16"/>
    <n v="13"/>
    <n v="13"/>
    <n v="8"/>
    <n v="8"/>
    <n v="11"/>
    <n v="9"/>
    <n v="10"/>
  </r>
  <r>
    <x v="6"/>
    <x v="0"/>
    <s v="IESL"/>
    <n v="26"/>
    <n v="14"/>
    <n v="0"/>
    <n v="0"/>
    <n v="0"/>
    <n v="0"/>
    <n v="0"/>
    <n v="0"/>
    <n v="0"/>
    <n v="0"/>
  </r>
  <r>
    <x v="6"/>
    <x v="68"/>
    <s v="SESC"/>
    <n v="58"/>
    <n v="51"/>
    <n v="54"/>
    <n v="66"/>
    <n v="66"/>
    <n v="71"/>
    <n v="64"/>
    <n v="61"/>
    <n v="60"/>
    <n v="69"/>
  </r>
  <r>
    <x v="6"/>
    <x v="69"/>
    <s v="SGSA"/>
    <n v="31"/>
    <n v="40"/>
    <n v="41"/>
    <n v="36"/>
    <n v="33"/>
    <n v="31"/>
    <n v="38"/>
    <n v="32"/>
    <n v="24"/>
    <n v="43"/>
  </r>
  <r>
    <x v="6"/>
    <x v="70"/>
    <s v="SSH"/>
    <n v="8"/>
    <n v="8"/>
    <n v="9"/>
    <n v="6"/>
    <n v="5"/>
    <n v="9"/>
    <n v="10"/>
    <n v="9"/>
    <n v="6"/>
    <n v="8"/>
  </r>
  <r>
    <x v="6"/>
    <x v="71"/>
    <s v="SHB"/>
    <n v="0"/>
    <n v="0"/>
    <n v="0"/>
    <n v="0"/>
    <n v="0"/>
    <n v="0"/>
    <n v="10"/>
    <n v="48"/>
    <n v="56"/>
    <n v="69"/>
  </r>
  <r>
    <x v="6"/>
    <x v="72"/>
    <s v="SHF"/>
    <n v="0"/>
    <n v="0"/>
    <n v="0"/>
    <n v="0"/>
    <n v="0"/>
    <n v="0"/>
    <n v="0"/>
    <n v="0"/>
    <n v="8"/>
    <n v="15"/>
  </r>
  <r>
    <x v="6"/>
    <x v="73"/>
    <s v="SAH"/>
    <n v="1"/>
    <n v="1"/>
    <n v="3"/>
    <n v="0"/>
    <n v="0"/>
    <n v="1"/>
    <n v="2"/>
    <n v="1"/>
    <n v="0"/>
    <n v="2"/>
  </r>
  <r>
    <x v="6"/>
    <x v="74"/>
    <s v="SHU"/>
    <n v="5"/>
    <n v="2"/>
    <n v="3"/>
    <n v="0"/>
    <n v="0"/>
    <n v="0"/>
    <n v="0"/>
    <n v="0"/>
    <n v="0"/>
    <n v="0"/>
  </r>
  <r>
    <x v="6"/>
    <x v="75"/>
    <s v="SMA"/>
    <n v="74"/>
    <n v="68"/>
    <n v="78"/>
    <n v="80"/>
    <n v="77"/>
    <n v="74"/>
    <n v="60"/>
    <n v="49"/>
    <n v="47"/>
    <n v="42"/>
  </r>
  <r>
    <x v="6"/>
    <x v="76"/>
    <s v="SMCS"/>
    <n v="0"/>
    <n v="0"/>
    <n v="0"/>
    <n v="0"/>
    <n v="0"/>
    <n v="0"/>
    <n v="1"/>
    <n v="5"/>
    <n v="9"/>
    <n v="13"/>
  </r>
  <r>
    <x v="6"/>
    <x v="77"/>
    <s v="CMD"/>
    <n v="0"/>
    <n v="0"/>
    <n v="1"/>
    <n v="0"/>
    <n v="0"/>
    <n v="0"/>
    <n v="0"/>
    <n v="0"/>
    <n v="0"/>
    <n v="0"/>
  </r>
  <r>
    <x v="6"/>
    <x v="78"/>
    <s v="SML"/>
    <n v="55"/>
    <n v="55"/>
    <n v="63"/>
    <n v="62"/>
    <n v="76"/>
    <n v="68"/>
    <n v="62"/>
    <n v="59"/>
    <n v="67"/>
    <n v="71"/>
  </r>
  <r>
    <x v="6"/>
    <x v="79"/>
    <s v="SCMC"/>
    <n v="0"/>
    <n v="0"/>
    <n v="0"/>
    <n v="0"/>
    <n v="0"/>
    <n v="0"/>
    <n v="0"/>
    <n v="0"/>
    <n v="3"/>
    <n v="7"/>
  </r>
  <r>
    <x v="6"/>
    <x v="80"/>
    <s v="SCHP"/>
    <n v="17"/>
    <n v="14"/>
    <n v="15"/>
    <n v="12"/>
    <n v="12"/>
    <n v="15"/>
    <n v="15"/>
    <n v="11"/>
    <n v="6"/>
    <n v="4"/>
  </r>
  <r>
    <x v="6"/>
    <x v="81"/>
    <s v="SPH"/>
    <n v="41"/>
    <n v="39"/>
    <n v="44"/>
    <n v="39"/>
    <n v="36"/>
    <n v="45"/>
    <n v="47"/>
    <n v="50"/>
    <n v="39"/>
    <n v="40"/>
  </r>
  <r>
    <x v="6"/>
    <x v="82"/>
    <s v="SPA"/>
    <n v="6"/>
    <n v="6"/>
    <n v="4"/>
    <n v="6"/>
    <n v="4"/>
    <n v="6"/>
    <n v="4"/>
    <n v="4"/>
    <n v="2"/>
    <n v="3"/>
  </r>
  <r>
    <x v="6"/>
    <x v="83"/>
    <s v="SPCD"/>
    <n v="0"/>
    <n v="0"/>
    <n v="0"/>
    <n v="0"/>
    <n v="0"/>
    <n v="0"/>
    <n v="0"/>
    <n v="0"/>
    <n v="0"/>
    <n v="3"/>
  </r>
  <r>
    <x v="6"/>
    <x v="84"/>
    <s v="SPSY"/>
    <n v="63"/>
    <n v="57"/>
    <n v="42"/>
    <n v="37"/>
    <n v="39"/>
    <n v="43"/>
    <n v="40"/>
    <n v="48"/>
    <n v="50"/>
    <n v="51"/>
  </r>
  <r>
    <x v="6"/>
    <x v="85"/>
    <s v="STA"/>
    <n v="20"/>
    <n v="15"/>
    <n v="18"/>
    <n v="19"/>
    <n v="16"/>
    <n v="17"/>
    <n v="5"/>
    <n v="3"/>
    <n v="3"/>
    <n v="6"/>
  </r>
  <r>
    <x v="6"/>
    <x v="86"/>
    <s v="STC"/>
    <n v="21"/>
    <n v="23"/>
    <n v="19"/>
    <n v="14"/>
    <n v="13"/>
    <n v="8"/>
    <n v="14"/>
    <n v="19"/>
    <n v="17"/>
    <n v="16"/>
  </r>
  <r>
    <x v="6"/>
    <x v="87"/>
    <s v="SSS"/>
    <n v="14"/>
    <n v="14"/>
    <n v="15"/>
    <n v="16"/>
    <n v="10"/>
    <n v="11"/>
    <n v="9"/>
    <n v="13"/>
    <n v="12"/>
    <n v="17"/>
  </r>
  <r>
    <x v="6"/>
    <x v="19"/>
    <s v="SSEN"/>
    <n v="95"/>
    <n v="100"/>
    <n v="103"/>
    <n v="109"/>
    <n v="96"/>
    <n v="0"/>
    <n v="0"/>
    <n v="0"/>
    <n v="0"/>
    <n v="0"/>
  </r>
  <r>
    <x v="6"/>
    <x v="88"/>
    <s v="SFSD"/>
    <n v="23"/>
    <n v="21"/>
    <n v="14"/>
    <n v="16"/>
    <n v="14"/>
    <n v="14"/>
    <n v="20"/>
    <n v="35"/>
    <n v="33"/>
    <n v="34"/>
  </r>
  <r>
    <x v="6"/>
    <x v="89"/>
    <s v="SSFM"/>
    <n v="34"/>
    <n v="31"/>
    <n v="30"/>
    <n v="26"/>
    <n v="21"/>
    <n v="20"/>
    <n v="13"/>
    <n v="13"/>
    <n v="12"/>
    <n v="10"/>
  </r>
  <r>
    <x v="6"/>
    <x v="90"/>
    <s v="STEC"/>
    <n v="0"/>
    <n v="0"/>
    <n v="0"/>
    <n v="1"/>
    <n v="1"/>
    <n v="0"/>
    <n v="0"/>
    <n v="0"/>
    <n v="0"/>
    <n v="0"/>
  </r>
  <r>
    <x v="6"/>
    <x v="91"/>
    <s v="SST"/>
    <n v="1"/>
    <n v="4"/>
    <n v="6"/>
    <n v="11"/>
    <n v="11"/>
    <n v="12"/>
    <n v="21"/>
    <n v="14"/>
    <n v="15"/>
    <n v="17"/>
  </r>
  <r>
    <x v="6"/>
    <x v="92"/>
    <s v="SSSU"/>
    <n v="0"/>
    <n v="0"/>
    <n v="0"/>
    <n v="0"/>
    <n v="2"/>
    <n v="15"/>
    <n v="20"/>
    <n v="30"/>
    <n v="32"/>
    <n v="21"/>
  </r>
  <r>
    <x v="6"/>
    <x v="93"/>
    <s v="SEMP"/>
    <n v="3"/>
    <n v="4"/>
    <n v="1"/>
    <n v="3"/>
    <n v="4"/>
    <n v="7"/>
    <n v="7"/>
    <n v="7"/>
    <n v="6"/>
    <n v="4"/>
  </r>
  <r>
    <x v="6"/>
    <x v="94"/>
    <s v="SFET"/>
    <n v="22"/>
    <n v="17"/>
    <n v="16"/>
    <n v="16"/>
    <n v="21"/>
    <n v="21"/>
    <n v="21"/>
    <n v="19"/>
    <n v="21"/>
    <n v="20"/>
  </r>
  <r>
    <x v="7"/>
    <x v="13"/>
    <s v="TCSA"/>
    <n v="73"/>
    <n v="70"/>
    <n v="86"/>
    <n v="91"/>
    <n v="83"/>
    <n v="0"/>
    <n v="0"/>
    <n v="0"/>
    <n v="0"/>
    <n v="0"/>
  </r>
  <r>
    <x v="7"/>
    <x v="47"/>
    <s v="TCMG"/>
    <n v="22"/>
    <n v="19"/>
    <n v="25"/>
    <n v="33"/>
    <n v="43"/>
    <n v="0"/>
    <n v="0"/>
    <n v="0"/>
    <n v="0"/>
    <n v="0"/>
  </r>
  <r>
    <x v="7"/>
    <x v="17"/>
    <s v="TEET"/>
    <n v="32"/>
    <n v="32"/>
    <n v="39"/>
    <n v="55"/>
    <n v="46"/>
    <n v="0"/>
    <n v="0"/>
    <n v="0"/>
    <n v="0"/>
    <n v="0"/>
  </r>
  <r>
    <x v="7"/>
    <x v="95"/>
    <s v="TAET"/>
    <n v="0"/>
    <n v="1"/>
    <n v="0"/>
    <n v="0"/>
    <n v="0"/>
    <n v="0"/>
    <n v="0"/>
    <n v="0"/>
    <n v="0"/>
    <n v="0"/>
  </r>
  <r>
    <x v="7"/>
    <x v="96"/>
    <s v="TGN"/>
    <n v="24"/>
    <n v="33"/>
    <n v="12"/>
    <n v="5"/>
    <n v="2"/>
    <n v="0"/>
    <n v="0"/>
    <n v="0"/>
    <n v="0"/>
    <n v="0"/>
  </r>
  <r>
    <x v="7"/>
    <x v="35"/>
    <s v="TMET"/>
    <n v="99"/>
    <n v="114"/>
    <n v="134"/>
    <n v="151"/>
    <n v="169"/>
    <n v="0"/>
    <n v="0"/>
    <n v="0"/>
    <n v="0"/>
    <n v="0"/>
  </r>
  <r>
    <x v="7"/>
    <x v="38"/>
    <s v="TSE"/>
    <n v="17"/>
    <n v="14"/>
    <n v="15"/>
    <n v="16"/>
    <n v="14"/>
    <n v="0"/>
    <n v="0"/>
    <n v="0"/>
    <n v="0"/>
    <n v="0"/>
  </r>
</pivotCacheRecords>
</file>

<file path=xl/pivotCache/pivotCacheRecords2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2">
  <r>
    <x v="0"/>
    <x v="0"/>
    <s v="NDG"/>
    <n v="0"/>
    <n v="0"/>
    <n v="0"/>
    <n v="0"/>
    <n v="0"/>
    <n v="0"/>
    <n v="10"/>
    <n v="0"/>
    <n v="0"/>
    <n v="10"/>
  </r>
  <r>
    <x v="0"/>
    <x v="1"/>
    <s v="NDS"/>
    <n v="0"/>
    <n v="0"/>
    <n v="0"/>
    <n v="0"/>
    <n v="0"/>
    <n v="52"/>
    <n v="0"/>
    <n v="0"/>
    <n v="0"/>
    <n v="52"/>
  </r>
  <r>
    <x v="0"/>
    <x v="2"/>
    <s v="PDS"/>
    <n v="0"/>
    <n v="0"/>
    <n v="0"/>
    <n v="0"/>
    <n v="14"/>
    <n v="0"/>
    <n v="0"/>
    <n v="0"/>
    <n v="0"/>
    <n v="14"/>
  </r>
  <r>
    <x v="1"/>
    <x v="3"/>
    <s v="BACC"/>
    <n v="9"/>
    <n v="5"/>
    <n v="12"/>
    <n v="16"/>
    <n v="0"/>
    <n v="0"/>
    <n v="0"/>
    <n v="10"/>
    <n v="0"/>
    <n v="52"/>
  </r>
  <r>
    <x v="1"/>
    <x v="4"/>
    <s v="BNRE"/>
    <n v="0"/>
    <n v="0"/>
    <n v="0"/>
    <n v="0"/>
    <n v="0"/>
    <n v="0"/>
    <n v="0"/>
    <n v="2"/>
    <n v="0"/>
    <n v="2"/>
  </r>
  <r>
    <x v="1"/>
    <x v="5"/>
    <s v="BMBA"/>
    <n v="0"/>
    <n v="0"/>
    <n v="0"/>
    <n v="0"/>
    <n v="0"/>
    <n v="0"/>
    <n v="0"/>
    <n v="60"/>
    <n v="0"/>
    <n v="60"/>
  </r>
  <r>
    <x v="1"/>
    <x v="6"/>
    <s v="BEC"/>
    <n v="5"/>
    <n v="3"/>
    <n v="1"/>
    <n v="6"/>
    <n v="0"/>
    <n v="0"/>
    <n v="0"/>
    <n v="0"/>
    <n v="0"/>
    <n v="15"/>
  </r>
  <r>
    <x v="1"/>
    <x v="7"/>
    <s v="BEM"/>
    <n v="13"/>
    <n v="16"/>
    <n v="16"/>
    <n v="27"/>
    <n v="0"/>
    <n v="0"/>
    <n v="0"/>
    <n v="0"/>
    <n v="0"/>
    <n v="72"/>
  </r>
  <r>
    <x v="1"/>
    <x v="8"/>
    <s v="BMEM"/>
    <n v="0"/>
    <n v="0"/>
    <n v="0"/>
    <n v="0"/>
    <n v="0"/>
    <n v="0"/>
    <n v="0"/>
    <n v="39"/>
    <n v="0"/>
    <n v="39"/>
  </r>
  <r>
    <x v="1"/>
    <x v="9"/>
    <s v="BFIN"/>
    <n v="15"/>
    <n v="12"/>
    <n v="16"/>
    <n v="17"/>
    <n v="0"/>
    <n v="0"/>
    <n v="0"/>
    <n v="0"/>
    <n v="0"/>
    <n v="60"/>
  </r>
  <r>
    <x v="1"/>
    <x v="10"/>
    <s v="BGN"/>
    <n v="32"/>
    <n v="10"/>
    <n v="1"/>
    <n v="0"/>
    <n v="0"/>
    <n v="0"/>
    <n v="0"/>
    <n v="0"/>
    <n v="0"/>
    <n v="43"/>
  </r>
  <r>
    <x v="1"/>
    <x v="11"/>
    <s v="BMGT"/>
    <n v="10"/>
    <n v="9"/>
    <n v="7"/>
    <n v="29"/>
    <n v="0"/>
    <n v="0"/>
    <n v="0"/>
    <n v="0"/>
    <n v="0"/>
    <n v="55"/>
  </r>
  <r>
    <x v="1"/>
    <x v="12"/>
    <s v="BMIS"/>
    <n v="5"/>
    <n v="9"/>
    <n v="12"/>
    <n v="11"/>
    <n v="0"/>
    <n v="0"/>
    <n v="0"/>
    <n v="0"/>
    <n v="0"/>
    <n v="37"/>
  </r>
  <r>
    <x v="1"/>
    <x v="13"/>
    <s v="BMKT"/>
    <n v="8"/>
    <n v="15"/>
    <n v="14"/>
    <n v="12"/>
    <n v="0"/>
    <n v="0"/>
    <n v="0"/>
    <n v="0"/>
    <n v="0"/>
    <n v="49"/>
  </r>
  <r>
    <x v="2"/>
    <x v="14"/>
    <s v="CAIH"/>
    <n v="0"/>
    <n v="0"/>
    <n v="0"/>
    <n v="0"/>
    <n v="0"/>
    <n v="0"/>
    <n v="1"/>
    <n v="0"/>
    <n v="0"/>
    <n v="1"/>
  </r>
  <r>
    <x v="2"/>
    <x v="15"/>
    <s v="EPD5"/>
    <n v="0"/>
    <n v="0"/>
    <n v="0"/>
    <n v="0"/>
    <n v="0"/>
    <n v="0"/>
    <n v="0"/>
    <n v="0"/>
    <n v="8"/>
    <n v="8"/>
  </r>
  <r>
    <x v="2"/>
    <x v="16"/>
    <s v="TCSA"/>
    <n v="9"/>
    <n v="9"/>
    <n v="9"/>
    <n v="17"/>
    <n v="0"/>
    <n v="0"/>
    <n v="0"/>
    <n v="0"/>
    <n v="0"/>
    <n v="44"/>
  </r>
  <r>
    <x v="2"/>
    <x v="17"/>
    <s v="SCS"/>
    <n v="152"/>
    <n v="111"/>
    <n v="91"/>
    <n v="109"/>
    <n v="3"/>
    <n v="0"/>
    <n v="0"/>
    <n v="31"/>
    <n v="32"/>
    <n v="529"/>
  </r>
  <r>
    <x v="2"/>
    <x v="18"/>
    <s v="SCSC"/>
    <n v="0"/>
    <n v="0"/>
    <n v="0"/>
    <n v="0"/>
    <n v="0"/>
    <n v="0"/>
    <n v="0"/>
    <n v="11"/>
    <n v="0"/>
    <n v="11"/>
  </r>
  <r>
    <x v="2"/>
    <x v="19"/>
    <s v="CCY"/>
    <n v="27"/>
    <n v="36"/>
    <n v="27"/>
    <n v="29"/>
    <n v="0"/>
    <n v="0"/>
    <n v="0"/>
    <n v="0"/>
    <n v="0"/>
    <n v="119"/>
  </r>
  <r>
    <x v="2"/>
    <x v="20"/>
    <s v="IDS"/>
    <n v="5"/>
    <n v="1"/>
    <n v="2"/>
    <n v="0"/>
    <n v="0"/>
    <n v="0"/>
    <n v="0"/>
    <n v="76"/>
    <n v="0"/>
    <n v="84"/>
  </r>
  <r>
    <x v="2"/>
    <x v="21"/>
    <s v="IDSF"/>
    <n v="0"/>
    <n v="0"/>
    <n v="0"/>
    <n v="0"/>
    <n v="0"/>
    <n v="0"/>
    <n v="2"/>
    <n v="0"/>
    <n v="0"/>
    <n v="2"/>
  </r>
  <r>
    <x v="2"/>
    <x v="22"/>
    <s v="TEET"/>
    <n v="5"/>
    <n v="8"/>
    <n v="15"/>
    <n v="13"/>
    <n v="0"/>
    <n v="0"/>
    <n v="0"/>
    <n v="0"/>
    <n v="0"/>
    <n v="41"/>
  </r>
  <r>
    <x v="2"/>
    <x v="23"/>
    <s v="CGN"/>
    <n v="6"/>
    <n v="6"/>
    <n v="0"/>
    <n v="0"/>
    <n v="0"/>
    <n v="0"/>
    <n v="0"/>
    <n v="0"/>
    <n v="0"/>
    <n v="12"/>
  </r>
  <r>
    <x v="2"/>
    <x v="24"/>
    <s v="CHI"/>
    <n v="0"/>
    <n v="0"/>
    <n v="0"/>
    <n v="0"/>
    <n v="0"/>
    <n v="0"/>
    <n v="0"/>
    <n v="68"/>
    <n v="0"/>
    <n v="68"/>
  </r>
  <r>
    <x v="2"/>
    <x v="25"/>
    <s v="CSPH"/>
    <n v="0"/>
    <n v="0"/>
    <n v="0"/>
    <n v="0"/>
    <n v="0"/>
    <n v="0"/>
    <n v="1"/>
    <n v="0"/>
    <n v="0"/>
    <n v="1"/>
  </r>
  <r>
    <x v="2"/>
    <x v="26"/>
    <s v="SSEN"/>
    <n v="33"/>
    <n v="25"/>
    <n v="39"/>
    <n v="37"/>
    <n v="0"/>
    <n v="0"/>
    <n v="0"/>
    <n v="0"/>
    <n v="0"/>
    <n v="134"/>
  </r>
  <r>
    <x v="3"/>
    <x v="27"/>
    <s v="CAEP"/>
    <n v="0"/>
    <n v="0"/>
    <n v="0"/>
    <n v="0"/>
    <n v="0"/>
    <n v="0"/>
    <n v="6"/>
    <n v="0"/>
    <n v="0"/>
    <n v="6"/>
  </r>
  <r>
    <x v="3"/>
    <x v="28"/>
    <s v="CAPM"/>
    <n v="0"/>
    <n v="0"/>
    <n v="0"/>
    <n v="0"/>
    <n v="0"/>
    <n v="0"/>
    <n v="3"/>
    <n v="0"/>
    <n v="0"/>
    <n v="3"/>
  </r>
  <r>
    <x v="3"/>
    <x v="29"/>
    <s v="EAG"/>
    <n v="2"/>
    <n v="0"/>
    <n v="1"/>
    <n v="3"/>
    <n v="0"/>
    <n v="0"/>
    <n v="0"/>
    <n v="0"/>
    <n v="0"/>
    <n v="6"/>
  </r>
  <r>
    <x v="3"/>
    <x v="30"/>
    <s v="IAS"/>
    <n v="0"/>
    <n v="0"/>
    <n v="0"/>
    <n v="0"/>
    <n v="0"/>
    <n v="0"/>
    <n v="0"/>
    <n v="0"/>
    <n v="2"/>
    <n v="2"/>
  </r>
  <r>
    <x v="3"/>
    <x v="31"/>
    <s v="IASC"/>
    <n v="0"/>
    <n v="0"/>
    <n v="0"/>
    <n v="0"/>
    <n v="0"/>
    <n v="0"/>
    <n v="1"/>
    <n v="0"/>
    <n v="0"/>
    <n v="1"/>
  </r>
  <r>
    <x v="3"/>
    <x v="32"/>
    <s v="EBE"/>
    <n v="69"/>
    <n v="48"/>
    <n v="56"/>
    <n v="77"/>
    <n v="1"/>
    <n v="0"/>
    <n v="0"/>
    <n v="15"/>
    <n v="18"/>
    <n v="284"/>
  </r>
  <r>
    <x v="3"/>
    <x v="33"/>
    <s v="ECM"/>
    <n v="54"/>
    <n v="48"/>
    <n v="67"/>
    <n v="119"/>
    <n v="3"/>
    <n v="0"/>
    <n v="0"/>
    <n v="11"/>
    <n v="21"/>
    <n v="323"/>
  </r>
  <r>
    <x v="3"/>
    <x v="34"/>
    <s v="ECE"/>
    <n v="70"/>
    <n v="77"/>
    <n v="62"/>
    <n v="107"/>
    <n v="0"/>
    <n v="0"/>
    <n v="0"/>
    <n v="47"/>
    <n v="26"/>
    <n v="389"/>
  </r>
  <r>
    <x v="3"/>
    <x v="35"/>
    <s v="CCFD"/>
    <n v="0"/>
    <n v="0"/>
    <n v="0"/>
    <n v="0"/>
    <n v="0"/>
    <n v="0"/>
    <n v="3"/>
    <n v="0"/>
    <n v="0"/>
    <n v="3"/>
  </r>
  <r>
    <x v="3"/>
    <x v="15"/>
    <s v="EPD5"/>
    <n v="0"/>
    <n v="0"/>
    <n v="0"/>
    <n v="0"/>
    <n v="0"/>
    <n v="0"/>
    <n v="0"/>
    <n v="0"/>
    <n v="1"/>
    <n v="1"/>
  </r>
  <r>
    <x v="3"/>
    <x v="36"/>
    <s v="ECP"/>
    <n v="54"/>
    <n v="63"/>
    <n v="45"/>
    <n v="69"/>
    <n v="0"/>
    <n v="0"/>
    <n v="0"/>
    <n v="0"/>
    <n v="5"/>
    <n v="236"/>
  </r>
  <r>
    <x v="3"/>
    <x v="37"/>
    <s v="CCS"/>
    <n v="0"/>
    <n v="0"/>
    <n v="0"/>
    <n v="0"/>
    <n v="0"/>
    <n v="0"/>
    <n v="1"/>
    <n v="0"/>
    <n v="0"/>
    <n v="1"/>
  </r>
  <r>
    <x v="3"/>
    <x v="38"/>
    <s v="CEPE"/>
    <n v="0"/>
    <n v="0"/>
    <n v="0"/>
    <n v="0"/>
    <n v="1"/>
    <n v="0"/>
    <n v="0"/>
    <n v="0"/>
    <n v="0"/>
    <n v="1"/>
  </r>
  <r>
    <x v="3"/>
    <x v="39"/>
    <s v="EECE"/>
    <n v="0"/>
    <n v="0"/>
    <n v="0"/>
    <n v="0"/>
    <n v="0"/>
    <n v="0"/>
    <n v="0"/>
    <n v="73"/>
    <n v="0"/>
    <n v="73"/>
  </r>
  <r>
    <x v="3"/>
    <x v="40"/>
    <s v="EEE"/>
    <n v="87"/>
    <n v="98"/>
    <n v="98"/>
    <n v="121"/>
    <n v="2"/>
    <n v="0"/>
    <n v="0"/>
    <n v="5"/>
    <n v="26"/>
    <n v="437"/>
  </r>
  <r>
    <x v="3"/>
    <x v="41"/>
    <s v="CESR"/>
    <n v="0"/>
    <n v="0"/>
    <n v="0"/>
    <n v="0"/>
    <n v="0"/>
    <n v="0"/>
    <n v="1"/>
    <n v="0"/>
    <n v="0"/>
    <n v="1"/>
  </r>
  <r>
    <x v="3"/>
    <x v="42"/>
    <s v="EGR"/>
    <n v="0"/>
    <n v="0"/>
    <n v="0"/>
    <n v="0"/>
    <n v="0"/>
    <n v="0"/>
    <n v="0"/>
    <n v="2"/>
    <n v="0"/>
    <n v="2"/>
  </r>
  <r>
    <x v="3"/>
    <x v="43"/>
    <s v="EBS"/>
    <n v="0"/>
    <n v="3"/>
    <n v="1"/>
    <n v="8"/>
    <n v="0"/>
    <n v="0"/>
    <n v="0"/>
    <n v="0"/>
    <n v="0"/>
    <n v="12"/>
  </r>
  <r>
    <x v="3"/>
    <x v="44"/>
    <s v="EPD2"/>
    <n v="0"/>
    <n v="0"/>
    <n v="0"/>
    <n v="0"/>
    <n v="0"/>
    <n v="0"/>
    <n v="0"/>
    <n v="0"/>
    <n v="12"/>
    <n v="12"/>
  </r>
  <r>
    <x v="3"/>
    <x v="45"/>
    <s v="EEM"/>
    <n v="0"/>
    <n v="0"/>
    <n v="0"/>
    <n v="0"/>
    <n v="0"/>
    <n v="0"/>
    <n v="0"/>
    <n v="3"/>
    <n v="0"/>
    <n v="3"/>
  </r>
  <r>
    <x v="3"/>
    <x v="46"/>
    <s v="EEN"/>
    <n v="41"/>
    <n v="40"/>
    <n v="42"/>
    <n v="67"/>
    <n v="1"/>
    <n v="0"/>
    <n v="0"/>
    <n v="23"/>
    <n v="0"/>
    <n v="214"/>
  </r>
  <r>
    <x v="3"/>
    <x v="47"/>
    <s v="EENS"/>
    <n v="0"/>
    <n v="0"/>
    <n v="0"/>
    <n v="0"/>
    <n v="0"/>
    <n v="0"/>
    <n v="0"/>
    <n v="5"/>
    <n v="0"/>
    <n v="5"/>
  </r>
  <r>
    <x v="3"/>
    <x v="48"/>
    <s v="EGN"/>
    <n v="75"/>
    <n v="25"/>
    <n v="3"/>
    <n v="1"/>
    <n v="0"/>
    <n v="0"/>
    <n v="0"/>
    <n v="0"/>
    <n v="0"/>
    <n v="104"/>
  </r>
  <r>
    <x v="3"/>
    <x v="49"/>
    <s v="EGE"/>
    <n v="1"/>
    <n v="10"/>
    <n v="7"/>
    <n v="5"/>
    <n v="0"/>
    <n v="0"/>
    <n v="0"/>
    <n v="6"/>
    <n v="1"/>
    <n v="30"/>
  </r>
  <r>
    <x v="3"/>
    <x v="50"/>
    <s v="EGL"/>
    <n v="6"/>
    <n v="8"/>
    <n v="4"/>
    <n v="9"/>
    <n v="1"/>
    <n v="0"/>
    <n v="0"/>
    <n v="13"/>
    <n v="4"/>
    <n v="45"/>
  </r>
  <r>
    <x v="3"/>
    <x v="51"/>
    <s v="EGP"/>
    <n v="0"/>
    <n v="0"/>
    <n v="0"/>
    <n v="0"/>
    <n v="0"/>
    <n v="0"/>
    <n v="0"/>
    <n v="7"/>
    <n v="5"/>
    <n v="12"/>
  </r>
  <r>
    <x v="3"/>
    <x v="52"/>
    <s v="ECGE"/>
    <n v="7"/>
    <n v="9"/>
    <n v="8"/>
    <n v="13"/>
    <n v="1"/>
    <n v="0"/>
    <n v="0"/>
    <n v="0"/>
    <n v="0"/>
    <n v="38"/>
  </r>
  <r>
    <x v="3"/>
    <x v="53"/>
    <s v="CHEV"/>
    <n v="0"/>
    <n v="0"/>
    <n v="0"/>
    <n v="0"/>
    <n v="0"/>
    <n v="0"/>
    <n v="1"/>
    <n v="0"/>
    <n v="0"/>
    <n v="1"/>
  </r>
  <r>
    <x v="3"/>
    <x v="54"/>
    <s v="TGT"/>
    <n v="0"/>
    <n v="0"/>
    <n v="0"/>
    <n v="0"/>
    <n v="0"/>
    <n v="0"/>
    <n v="0"/>
    <n v="7"/>
    <n v="0"/>
    <n v="7"/>
  </r>
  <r>
    <x v="3"/>
    <x v="55"/>
    <s v="EMME"/>
    <n v="0"/>
    <n v="0"/>
    <n v="0"/>
    <n v="0"/>
    <n v="0"/>
    <n v="0"/>
    <n v="0"/>
    <n v="8"/>
    <n v="0"/>
    <n v="8"/>
  </r>
  <r>
    <x v="3"/>
    <x v="56"/>
    <s v="CME"/>
    <n v="0"/>
    <n v="0"/>
    <n v="0"/>
    <n v="0"/>
    <n v="0"/>
    <n v="0"/>
    <n v="3"/>
    <n v="0"/>
    <n v="0"/>
    <n v="3"/>
  </r>
  <r>
    <x v="3"/>
    <x v="57"/>
    <s v="EMSE"/>
    <n v="16"/>
    <n v="18"/>
    <n v="30"/>
    <n v="33"/>
    <n v="1"/>
    <n v="0"/>
    <n v="0"/>
    <n v="15"/>
    <n v="14"/>
    <n v="127"/>
  </r>
  <r>
    <x v="3"/>
    <x v="58"/>
    <s v="MEEM"/>
    <n v="0"/>
    <n v="0"/>
    <n v="0"/>
    <n v="0"/>
    <n v="0"/>
    <n v="0"/>
    <n v="0"/>
    <n v="0"/>
    <n v="99"/>
    <n v="99"/>
  </r>
  <r>
    <x v="3"/>
    <x v="59"/>
    <s v="EME"/>
    <n v="298"/>
    <n v="269"/>
    <n v="234"/>
    <n v="307"/>
    <n v="0"/>
    <n v="0"/>
    <n v="0"/>
    <n v="148"/>
    <n v="0"/>
    <n v="1256"/>
  </r>
  <r>
    <x v="3"/>
    <x v="60"/>
    <s v="TMET"/>
    <n v="48"/>
    <n v="44"/>
    <n v="43"/>
    <n v="62"/>
    <n v="0"/>
    <n v="0"/>
    <n v="0"/>
    <n v="0"/>
    <n v="0"/>
    <n v="197"/>
  </r>
  <r>
    <x v="3"/>
    <x v="61"/>
    <s v="EMG"/>
    <n v="1"/>
    <n v="4"/>
    <n v="3"/>
    <n v="5"/>
    <n v="0"/>
    <n v="0"/>
    <n v="0"/>
    <n v="8"/>
    <n v="2"/>
    <n v="23"/>
  </r>
  <r>
    <x v="3"/>
    <x v="62"/>
    <s v="CNHD"/>
    <n v="0"/>
    <n v="0"/>
    <n v="0"/>
    <n v="0"/>
    <n v="0"/>
    <n v="0"/>
    <n v="1"/>
    <n v="0"/>
    <n v="0"/>
    <n v="1"/>
  </r>
  <r>
    <x v="3"/>
    <x v="63"/>
    <s v="CRWI"/>
    <n v="0"/>
    <n v="0"/>
    <n v="0"/>
    <n v="0"/>
    <n v="0"/>
    <n v="0"/>
    <n v="1"/>
    <n v="0"/>
    <n v="0"/>
    <n v="1"/>
  </r>
  <r>
    <x v="3"/>
    <x v="64"/>
    <s v="ERE"/>
    <n v="25"/>
    <n v="25"/>
    <n v="22"/>
    <n v="15"/>
    <n v="0"/>
    <n v="0"/>
    <n v="0"/>
    <n v="0"/>
    <n v="0"/>
    <n v="87"/>
  </r>
  <r>
    <x v="3"/>
    <x v="65"/>
    <s v="CSEA"/>
    <n v="0"/>
    <n v="0"/>
    <n v="0"/>
    <n v="0"/>
    <n v="0"/>
    <n v="0"/>
    <n v="1"/>
    <n v="0"/>
    <n v="0"/>
    <n v="1"/>
  </r>
  <r>
    <x v="3"/>
    <x v="66"/>
    <s v="CSEB"/>
    <n v="0"/>
    <n v="0"/>
    <n v="0"/>
    <n v="0"/>
    <n v="0"/>
    <n v="0"/>
    <n v="1"/>
    <n v="0"/>
    <n v="0"/>
    <n v="1"/>
  </r>
  <r>
    <x v="3"/>
    <x v="67"/>
    <s v="CSED"/>
    <n v="0"/>
    <n v="0"/>
    <n v="0"/>
    <n v="0"/>
    <n v="0"/>
    <n v="0"/>
    <n v="4"/>
    <n v="0"/>
    <n v="0"/>
    <n v="4"/>
  </r>
  <r>
    <x v="3"/>
    <x v="68"/>
    <s v="CSET"/>
    <n v="0"/>
    <n v="0"/>
    <n v="0"/>
    <n v="0"/>
    <n v="0"/>
    <n v="0"/>
    <n v="2"/>
    <n v="0"/>
    <n v="0"/>
    <n v="2"/>
  </r>
  <r>
    <x v="3"/>
    <x v="69"/>
    <s v="CVD"/>
    <n v="0"/>
    <n v="0"/>
    <n v="0"/>
    <n v="0"/>
    <n v="0"/>
    <n v="0"/>
    <n v="1"/>
    <n v="0"/>
    <n v="0"/>
    <n v="1"/>
  </r>
  <r>
    <x v="3"/>
    <x v="70"/>
    <s v="CWRM"/>
    <n v="0"/>
    <n v="0"/>
    <n v="0"/>
    <n v="0"/>
    <n v="0"/>
    <n v="0"/>
    <n v="1"/>
    <n v="0"/>
    <n v="0"/>
    <n v="1"/>
  </r>
  <r>
    <x v="4"/>
    <x v="71"/>
    <s v="FES"/>
    <n v="12"/>
    <n v="17"/>
    <n v="18"/>
    <n v="20"/>
    <n v="0"/>
    <n v="0"/>
    <n v="0"/>
    <n v="0"/>
    <n v="0"/>
    <n v="67"/>
  </r>
  <r>
    <x v="4"/>
    <x v="72"/>
    <s v="FAE"/>
    <n v="0"/>
    <n v="0"/>
    <n v="0"/>
    <n v="0"/>
    <n v="0"/>
    <n v="0"/>
    <n v="0"/>
    <n v="13"/>
    <n v="0"/>
    <n v="13"/>
  </r>
  <r>
    <x v="4"/>
    <x v="15"/>
    <s v="EPD5"/>
    <n v="0"/>
    <n v="0"/>
    <n v="0"/>
    <n v="0"/>
    <n v="0"/>
    <n v="0"/>
    <n v="0"/>
    <n v="0"/>
    <n v="1"/>
    <n v="1"/>
  </r>
  <r>
    <x v="4"/>
    <x v="73"/>
    <s v="FESS"/>
    <n v="5"/>
    <n v="7"/>
    <n v="5"/>
    <n v="1"/>
    <n v="0"/>
    <n v="0"/>
    <n v="0"/>
    <n v="0"/>
    <n v="0"/>
    <n v="18"/>
  </r>
  <r>
    <x v="4"/>
    <x v="74"/>
    <s v="FMGB"/>
    <n v="0"/>
    <n v="0"/>
    <n v="0"/>
    <n v="0"/>
    <n v="0"/>
    <n v="0"/>
    <n v="0"/>
    <n v="2"/>
    <n v="3"/>
    <n v="5"/>
  </r>
  <r>
    <x v="4"/>
    <x v="75"/>
    <s v="FFEM"/>
    <n v="0"/>
    <n v="0"/>
    <n v="0"/>
    <n v="0"/>
    <n v="0"/>
    <n v="0"/>
    <n v="0"/>
    <n v="6"/>
    <n v="0"/>
    <n v="6"/>
  </r>
  <r>
    <x v="4"/>
    <x v="76"/>
    <s v="FFS"/>
    <n v="0"/>
    <n v="0"/>
    <n v="0"/>
    <n v="0"/>
    <n v="0"/>
    <n v="0"/>
    <n v="0"/>
    <n v="0"/>
    <n v="16"/>
    <n v="16"/>
  </r>
  <r>
    <x v="4"/>
    <x v="77"/>
    <s v="FFR"/>
    <n v="18"/>
    <n v="13"/>
    <n v="23"/>
    <n v="34"/>
    <n v="0"/>
    <n v="0"/>
    <n v="0"/>
    <n v="0"/>
    <n v="0"/>
    <n v="88"/>
  </r>
  <r>
    <x v="4"/>
    <x v="78"/>
    <s v="FMF"/>
    <n v="0"/>
    <n v="0"/>
    <n v="0"/>
    <n v="0"/>
    <n v="0"/>
    <n v="0"/>
    <n v="0"/>
    <n v="8"/>
    <n v="0"/>
    <n v="8"/>
  </r>
  <r>
    <x v="4"/>
    <x v="79"/>
    <s v="FGN"/>
    <n v="1"/>
    <n v="0"/>
    <n v="0"/>
    <n v="0"/>
    <n v="0"/>
    <n v="0"/>
    <n v="0"/>
    <n v="0"/>
    <n v="0"/>
    <n v="1"/>
  </r>
  <r>
    <x v="4"/>
    <x v="80"/>
    <s v="FGIS"/>
    <n v="0"/>
    <n v="0"/>
    <n v="0"/>
    <n v="0"/>
    <n v="0"/>
    <n v="0"/>
    <n v="0"/>
    <n v="11"/>
    <n v="0"/>
    <n v="11"/>
  </r>
  <r>
    <x v="4"/>
    <x v="81"/>
    <s v="FNRM"/>
    <n v="0"/>
    <n v="3"/>
    <n v="0"/>
    <n v="1"/>
    <n v="0"/>
    <n v="0"/>
    <n v="0"/>
    <n v="0"/>
    <n v="0"/>
    <n v="4"/>
  </r>
  <r>
    <x v="4"/>
    <x v="82"/>
    <s v="FSB"/>
    <n v="1"/>
    <n v="2"/>
    <n v="0"/>
    <n v="2"/>
    <n v="0"/>
    <n v="0"/>
    <n v="0"/>
    <n v="0"/>
    <n v="0"/>
    <n v="5"/>
  </r>
  <r>
    <x v="4"/>
    <x v="83"/>
    <s v="FWEC"/>
    <n v="20"/>
    <n v="21"/>
    <n v="21"/>
    <n v="17"/>
    <n v="0"/>
    <n v="0"/>
    <n v="0"/>
    <n v="0"/>
    <n v="0"/>
    <n v="79"/>
  </r>
  <r>
    <x v="5"/>
    <x v="84"/>
    <s v="TCMG"/>
    <n v="15"/>
    <n v="20"/>
    <n v="20"/>
    <n v="18"/>
    <n v="0"/>
    <n v="0"/>
    <n v="0"/>
    <n v="0"/>
    <n v="0"/>
    <n v="73"/>
  </r>
  <r>
    <x v="5"/>
    <x v="85"/>
    <s v="IMX"/>
    <n v="21"/>
    <n v="20"/>
    <n v="13"/>
    <n v="3"/>
    <n v="0"/>
    <n v="0"/>
    <n v="0"/>
    <n v="0"/>
    <n v="0"/>
    <n v="57"/>
  </r>
  <r>
    <x v="5"/>
    <x v="86"/>
    <s v="IME"/>
    <n v="0"/>
    <n v="0"/>
    <n v="0"/>
    <n v="0"/>
    <n v="0"/>
    <n v="0"/>
    <n v="0"/>
    <n v="46"/>
    <n v="0"/>
    <n v="46"/>
  </r>
  <r>
    <x v="6"/>
    <x v="87"/>
    <s v="SANT"/>
    <n v="1"/>
    <n v="1"/>
    <n v="3"/>
    <n v="2"/>
    <n v="0"/>
    <n v="0"/>
    <n v="0"/>
    <n v="0"/>
    <n v="0"/>
    <n v="7"/>
  </r>
  <r>
    <x v="6"/>
    <x v="88"/>
    <s v="SACS"/>
    <n v="0"/>
    <n v="0"/>
    <n v="0"/>
    <n v="0"/>
    <n v="0"/>
    <n v="0"/>
    <n v="0"/>
    <n v="9"/>
    <n v="13"/>
    <n v="22"/>
  </r>
  <r>
    <x v="6"/>
    <x v="89"/>
    <s v="SAP"/>
    <n v="5"/>
    <n v="6"/>
    <n v="9"/>
    <n v="4"/>
    <n v="0"/>
    <n v="0"/>
    <n v="0"/>
    <n v="4"/>
    <n v="13"/>
    <n v="41"/>
  </r>
  <r>
    <x v="6"/>
    <x v="90"/>
    <s v="SAST"/>
    <n v="0"/>
    <n v="0"/>
    <n v="0"/>
    <n v="0"/>
    <n v="0"/>
    <n v="0"/>
    <n v="0"/>
    <n v="39"/>
    <n v="0"/>
    <n v="39"/>
  </r>
  <r>
    <x v="6"/>
    <x v="91"/>
    <s v="CAS"/>
    <n v="0"/>
    <n v="0"/>
    <n v="0"/>
    <n v="0"/>
    <n v="0"/>
    <n v="0"/>
    <n v="1"/>
    <n v="0"/>
    <n v="0"/>
    <n v="1"/>
  </r>
  <r>
    <x v="6"/>
    <x v="30"/>
    <s v="IAS"/>
    <n v="0"/>
    <n v="0"/>
    <n v="0"/>
    <n v="0"/>
    <n v="0"/>
    <n v="0"/>
    <n v="0"/>
    <n v="0"/>
    <n v="7"/>
    <n v="7"/>
  </r>
  <r>
    <x v="6"/>
    <x v="92"/>
    <s v="SFAT"/>
    <n v="7"/>
    <n v="8"/>
    <n v="2"/>
    <n v="12"/>
    <n v="0"/>
    <n v="0"/>
    <n v="0"/>
    <n v="0"/>
    <n v="0"/>
    <n v="29"/>
  </r>
  <r>
    <x v="6"/>
    <x v="93"/>
    <s v="SMBB"/>
    <n v="12"/>
    <n v="8"/>
    <n v="7"/>
    <n v="7"/>
    <n v="0"/>
    <n v="0"/>
    <n v="0"/>
    <n v="0"/>
    <n v="0"/>
    <n v="34"/>
  </r>
  <r>
    <x v="6"/>
    <x v="94"/>
    <s v="SMBC"/>
    <n v="1"/>
    <n v="6"/>
    <n v="5"/>
    <n v="10"/>
    <n v="0"/>
    <n v="0"/>
    <n v="0"/>
    <n v="0"/>
    <n v="0"/>
    <n v="22"/>
  </r>
  <r>
    <x v="6"/>
    <x v="95"/>
    <s v="IBMB"/>
    <n v="0"/>
    <n v="0"/>
    <n v="0"/>
    <n v="0"/>
    <n v="0"/>
    <n v="0"/>
    <n v="0"/>
    <n v="0"/>
    <n v="8"/>
    <n v="8"/>
  </r>
  <r>
    <x v="6"/>
    <x v="96"/>
    <s v="SBI"/>
    <n v="0"/>
    <n v="0"/>
    <n v="0"/>
    <n v="1"/>
    <n v="0"/>
    <n v="0"/>
    <n v="0"/>
    <n v="0"/>
    <n v="0"/>
    <n v="1"/>
  </r>
  <r>
    <x v="6"/>
    <x v="97"/>
    <s v="SBL"/>
    <n v="12"/>
    <n v="10"/>
    <n v="6"/>
    <n v="4"/>
    <n v="0"/>
    <n v="0"/>
    <n v="0"/>
    <n v="22"/>
    <n v="10"/>
    <n v="64"/>
  </r>
  <r>
    <x v="6"/>
    <x v="98"/>
    <s v="SBA"/>
    <n v="1"/>
    <n v="1"/>
    <n v="1"/>
    <n v="0"/>
    <n v="0"/>
    <n v="0"/>
    <n v="0"/>
    <n v="0"/>
    <n v="0"/>
    <n v="3"/>
  </r>
  <r>
    <x v="6"/>
    <x v="99"/>
    <s v="SCH"/>
    <n v="11"/>
    <n v="4"/>
    <n v="11"/>
    <n v="12"/>
    <n v="0"/>
    <n v="0"/>
    <n v="0"/>
    <n v="7"/>
    <n v="26"/>
    <n v="71"/>
  </r>
  <r>
    <x v="6"/>
    <x v="100"/>
    <s v="SCA"/>
    <n v="2"/>
    <n v="1"/>
    <n v="1"/>
    <n v="0"/>
    <n v="0"/>
    <n v="0"/>
    <n v="0"/>
    <n v="0"/>
    <n v="0"/>
    <n v="4"/>
  </r>
  <r>
    <x v="6"/>
    <x v="101"/>
    <s v="CCE"/>
    <n v="0"/>
    <n v="0"/>
    <n v="0"/>
    <n v="0"/>
    <n v="1"/>
    <n v="0"/>
    <n v="0"/>
    <n v="0"/>
    <n v="0"/>
    <n v="1"/>
  </r>
  <r>
    <x v="6"/>
    <x v="102"/>
    <s v="SCCM"/>
    <n v="5"/>
    <n v="1"/>
    <n v="3"/>
    <n v="6"/>
    <n v="1"/>
    <n v="0"/>
    <n v="0"/>
    <n v="0"/>
    <n v="0"/>
    <n v="16"/>
  </r>
  <r>
    <x v="6"/>
    <x v="103"/>
    <s v="SCCC"/>
    <n v="0"/>
    <n v="0"/>
    <n v="1"/>
    <n v="0"/>
    <n v="0"/>
    <n v="0"/>
    <n v="0"/>
    <n v="0"/>
    <n v="0"/>
    <n v="1"/>
  </r>
  <r>
    <x v="6"/>
    <x v="104"/>
    <s v="SCB"/>
    <n v="5"/>
    <n v="2"/>
    <n v="1"/>
    <n v="2"/>
    <n v="0"/>
    <n v="0"/>
    <n v="0"/>
    <n v="0"/>
    <n v="0"/>
    <n v="10"/>
  </r>
  <r>
    <x v="6"/>
    <x v="15"/>
    <s v="EPD5"/>
    <n v="0"/>
    <n v="0"/>
    <n v="0"/>
    <n v="0"/>
    <n v="0"/>
    <n v="0"/>
    <n v="0"/>
    <n v="0"/>
    <n v="3"/>
    <n v="3"/>
  </r>
  <r>
    <x v="6"/>
    <x v="105"/>
    <s v="SEEB"/>
    <n v="3"/>
    <n v="9"/>
    <n v="9"/>
    <n v="9"/>
    <n v="0"/>
    <n v="0"/>
    <n v="0"/>
    <n v="0"/>
    <n v="0"/>
    <n v="30"/>
  </r>
  <r>
    <x v="6"/>
    <x v="106"/>
    <s v="SEN"/>
    <n v="0"/>
    <n v="0"/>
    <n v="5"/>
    <n v="5"/>
    <n v="0"/>
    <n v="0"/>
    <n v="0"/>
    <n v="0"/>
    <n v="0"/>
    <n v="10"/>
  </r>
  <r>
    <x v="6"/>
    <x v="107"/>
    <s v="SEEP"/>
    <n v="0"/>
    <n v="0"/>
    <n v="0"/>
    <n v="0"/>
    <n v="0"/>
    <n v="0"/>
    <n v="0"/>
    <n v="4"/>
    <n v="15"/>
    <n v="19"/>
  </r>
  <r>
    <x v="6"/>
    <x v="108"/>
    <s v="SESC"/>
    <n v="15"/>
    <n v="18"/>
    <n v="12"/>
    <n v="24"/>
    <n v="0"/>
    <n v="0"/>
    <n v="0"/>
    <n v="0"/>
    <n v="0"/>
    <n v="69"/>
  </r>
  <r>
    <x v="6"/>
    <x v="109"/>
    <s v="SGSA"/>
    <n v="35"/>
    <n v="7"/>
    <n v="0"/>
    <n v="0"/>
    <n v="1"/>
    <n v="0"/>
    <n v="0"/>
    <n v="0"/>
    <n v="0"/>
    <n v="43"/>
  </r>
  <r>
    <x v="6"/>
    <x v="110"/>
    <s v="SSH"/>
    <n v="2"/>
    <n v="2"/>
    <n v="2"/>
    <n v="2"/>
    <n v="0"/>
    <n v="0"/>
    <n v="0"/>
    <n v="0"/>
    <n v="0"/>
    <n v="8"/>
  </r>
  <r>
    <x v="6"/>
    <x v="111"/>
    <s v="SHB"/>
    <n v="15"/>
    <n v="16"/>
    <n v="22"/>
    <n v="16"/>
    <n v="0"/>
    <n v="0"/>
    <n v="0"/>
    <n v="0"/>
    <n v="0"/>
    <n v="69"/>
  </r>
  <r>
    <x v="6"/>
    <x v="112"/>
    <s v="SHF"/>
    <n v="5"/>
    <n v="2"/>
    <n v="7"/>
    <n v="1"/>
    <n v="0"/>
    <n v="0"/>
    <n v="0"/>
    <n v="0"/>
    <n v="0"/>
    <n v="15"/>
  </r>
  <r>
    <x v="6"/>
    <x v="113"/>
    <s v="SAH"/>
    <n v="1"/>
    <n v="1"/>
    <n v="0"/>
    <n v="0"/>
    <n v="0"/>
    <n v="0"/>
    <n v="0"/>
    <n v="0"/>
    <n v="0"/>
    <n v="2"/>
  </r>
  <r>
    <x v="6"/>
    <x v="114"/>
    <s v="SIHA"/>
    <n v="0"/>
    <n v="0"/>
    <n v="0"/>
    <n v="0"/>
    <n v="0"/>
    <n v="0"/>
    <n v="0"/>
    <n v="8"/>
    <n v="7"/>
    <n v="15"/>
  </r>
  <r>
    <x v="6"/>
    <x v="115"/>
    <s v="SKIP"/>
    <n v="0"/>
    <n v="0"/>
    <n v="0"/>
    <n v="0"/>
    <n v="0"/>
    <n v="0"/>
    <n v="0"/>
    <n v="0"/>
    <n v="4"/>
    <n v="4"/>
  </r>
  <r>
    <x v="6"/>
    <x v="116"/>
    <s v="SKIN"/>
    <n v="0"/>
    <n v="0"/>
    <n v="0"/>
    <n v="0"/>
    <n v="0"/>
    <n v="0"/>
    <n v="0"/>
    <n v="12"/>
    <n v="0"/>
    <n v="12"/>
  </r>
  <r>
    <x v="6"/>
    <x v="117"/>
    <s v="SMAG"/>
    <n v="0"/>
    <n v="0"/>
    <n v="0"/>
    <n v="0"/>
    <n v="0"/>
    <n v="0"/>
    <n v="0"/>
    <n v="2"/>
    <n v="18"/>
    <n v="20"/>
  </r>
  <r>
    <x v="6"/>
    <x v="118"/>
    <s v="SMA"/>
    <n v="6"/>
    <n v="12"/>
    <n v="12"/>
    <n v="12"/>
    <n v="0"/>
    <n v="0"/>
    <n v="0"/>
    <n v="0"/>
    <n v="0"/>
    <n v="42"/>
  </r>
  <r>
    <x v="6"/>
    <x v="119"/>
    <s v="SMCS"/>
    <n v="4"/>
    <n v="7"/>
    <n v="1"/>
    <n v="1"/>
    <n v="0"/>
    <n v="0"/>
    <n v="0"/>
    <n v="0"/>
    <n v="0"/>
    <n v="13"/>
  </r>
  <r>
    <x v="6"/>
    <x v="120"/>
    <s v="SML"/>
    <n v="15"/>
    <n v="15"/>
    <n v="20"/>
    <n v="21"/>
    <n v="0"/>
    <n v="0"/>
    <n v="0"/>
    <n v="0"/>
    <n v="0"/>
    <n v="71"/>
  </r>
  <r>
    <x v="6"/>
    <x v="121"/>
    <s v="SCMC"/>
    <n v="2"/>
    <n v="4"/>
    <n v="0"/>
    <n v="1"/>
    <n v="0"/>
    <n v="0"/>
    <n v="0"/>
    <n v="0"/>
    <n v="0"/>
    <n v="7"/>
  </r>
  <r>
    <x v="6"/>
    <x v="122"/>
    <s v="SCHP"/>
    <n v="0"/>
    <n v="0"/>
    <n v="1"/>
    <n v="3"/>
    <n v="0"/>
    <n v="0"/>
    <n v="0"/>
    <n v="0"/>
    <n v="0"/>
    <n v="4"/>
  </r>
  <r>
    <x v="6"/>
    <x v="123"/>
    <s v="SPH"/>
    <n v="12"/>
    <n v="10"/>
    <n v="10"/>
    <n v="8"/>
    <n v="0"/>
    <n v="0"/>
    <n v="0"/>
    <n v="3"/>
    <n v="24"/>
    <n v="67"/>
  </r>
  <r>
    <x v="6"/>
    <x v="124"/>
    <s v="SPA"/>
    <n v="1"/>
    <n v="0"/>
    <n v="1"/>
    <n v="1"/>
    <n v="0"/>
    <n v="0"/>
    <n v="0"/>
    <n v="0"/>
    <n v="0"/>
    <n v="3"/>
  </r>
  <r>
    <x v="6"/>
    <x v="125"/>
    <s v="SPCD"/>
    <n v="0"/>
    <n v="1"/>
    <n v="2"/>
    <n v="0"/>
    <n v="0"/>
    <n v="0"/>
    <n v="0"/>
    <n v="0"/>
    <n v="0"/>
    <n v="3"/>
  </r>
  <r>
    <x v="6"/>
    <x v="126"/>
    <s v="SPSY"/>
    <n v="13"/>
    <n v="11"/>
    <n v="18"/>
    <n v="9"/>
    <n v="0"/>
    <n v="0"/>
    <n v="0"/>
    <n v="0"/>
    <n v="0"/>
    <n v="51"/>
  </r>
  <r>
    <x v="6"/>
    <x v="127"/>
    <s v="SRTC"/>
    <n v="0"/>
    <n v="0"/>
    <n v="0"/>
    <n v="0"/>
    <n v="0"/>
    <n v="0"/>
    <n v="0"/>
    <n v="3"/>
    <n v="22"/>
    <n v="25"/>
  </r>
  <r>
    <x v="6"/>
    <x v="128"/>
    <s v="STA"/>
    <n v="2"/>
    <n v="1"/>
    <n v="1"/>
    <n v="2"/>
    <n v="0"/>
    <n v="0"/>
    <n v="0"/>
    <n v="0"/>
    <n v="0"/>
    <n v="6"/>
  </r>
  <r>
    <x v="6"/>
    <x v="129"/>
    <s v="STC"/>
    <n v="5"/>
    <n v="0"/>
    <n v="0"/>
    <n v="11"/>
    <n v="0"/>
    <n v="0"/>
    <n v="0"/>
    <n v="0"/>
    <n v="0"/>
    <n v="16"/>
  </r>
  <r>
    <x v="6"/>
    <x v="130"/>
    <s v="SSS"/>
    <n v="2"/>
    <n v="3"/>
    <n v="4"/>
    <n v="8"/>
    <n v="0"/>
    <n v="0"/>
    <n v="0"/>
    <n v="0"/>
    <n v="0"/>
    <n v="17"/>
  </r>
  <r>
    <x v="6"/>
    <x v="131"/>
    <s v="SFSD"/>
    <n v="6"/>
    <n v="7"/>
    <n v="11"/>
    <n v="10"/>
    <n v="0"/>
    <n v="0"/>
    <n v="0"/>
    <n v="0"/>
    <n v="0"/>
    <n v="34"/>
  </r>
  <r>
    <x v="6"/>
    <x v="132"/>
    <s v="SSFM"/>
    <n v="3"/>
    <n v="5"/>
    <n v="2"/>
    <n v="0"/>
    <n v="0"/>
    <n v="0"/>
    <n v="0"/>
    <n v="0"/>
    <n v="0"/>
    <n v="10"/>
  </r>
  <r>
    <x v="6"/>
    <x v="133"/>
    <s v="SST"/>
    <n v="3"/>
    <n v="5"/>
    <n v="3"/>
    <n v="6"/>
    <n v="0"/>
    <n v="0"/>
    <n v="0"/>
    <n v="2"/>
    <n v="10"/>
    <n v="29"/>
  </r>
  <r>
    <x v="6"/>
    <x v="134"/>
    <s v="SSSU"/>
    <n v="3"/>
    <n v="5"/>
    <n v="7"/>
    <n v="6"/>
    <n v="0"/>
    <n v="0"/>
    <n v="0"/>
    <n v="0"/>
    <n v="0"/>
    <n v="21"/>
  </r>
  <r>
    <x v="6"/>
    <x v="135"/>
    <s v="SSSC"/>
    <n v="0"/>
    <n v="0"/>
    <n v="0"/>
    <n v="0"/>
    <n v="0"/>
    <n v="0"/>
    <n v="0"/>
    <n v="5"/>
    <n v="0"/>
    <n v="5"/>
  </r>
  <r>
    <x v="6"/>
    <x v="136"/>
    <s v="SEMP"/>
    <n v="0"/>
    <n v="0"/>
    <n v="1"/>
    <n v="3"/>
    <n v="0"/>
    <n v="0"/>
    <n v="0"/>
    <n v="0"/>
    <n v="0"/>
    <n v="4"/>
  </r>
  <r>
    <x v="6"/>
    <x v="137"/>
    <s v="SFET"/>
    <n v="5"/>
    <n v="3"/>
    <n v="3"/>
    <n v="9"/>
    <n v="0"/>
    <n v="0"/>
    <n v="0"/>
    <n v="0"/>
    <n v="0"/>
    <n v="20"/>
  </r>
</pivotCacheRecords>
</file>

<file path=xl/pivotCache/pivotCacheRecords2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7">
  <r>
    <x v="0"/>
    <x v="0"/>
    <s v="IESL"/>
    <n v="0"/>
    <n v="0"/>
    <n v="7"/>
    <n v="9"/>
    <n v="5"/>
    <n v="1"/>
    <n v="0"/>
    <n v="0"/>
    <n v="0"/>
    <n v="0"/>
  </r>
  <r>
    <x v="0"/>
    <x v="1"/>
    <s v="NDG"/>
    <n v="19"/>
    <n v="27"/>
    <n v="21"/>
    <n v="22"/>
    <n v="36"/>
    <n v="31"/>
    <n v="14"/>
    <n v="12"/>
    <n v="15"/>
    <n v="10"/>
  </r>
  <r>
    <x v="0"/>
    <x v="2"/>
    <s v="NDS"/>
    <n v="72"/>
    <n v="61"/>
    <n v="64"/>
    <n v="51"/>
    <n v="50"/>
    <n v="64"/>
    <n v="54"/>
    <n v="64"/>
    <n v="58"/>
    <n v="52"/>
  </r>
  <r>
    <x v="0"/>
    <x v="3"/>
    <s v="PDS"/>
    <n v="14"/>
    <n v="15"/>
    <n v="12"/>
    <n v="12"/>
    <n v="14"/>
    <n v="12"/>
    <n v="14"/>
    <n v="12"/>
    <n v="9"/>
    <n v="14"/>
  </r>
  <r>
    <x v="0"/>
    <x v="4"/>
    <s v="IGCS"/>
    <n v="0"/>
    <n v="0"/>
    <n v="0"/>
    <n v="1"/>
    <n v="0"/>
    <n v="0"/>
    <n v="0"/>
    <n v="0"/>
    <n v="0"/>
    <n v="0"/>
  </r>
  <r>
    <x v="1"/>
    <x v="5"/>
    <s v="BACC"/>
    <n v="54"/>
    <n v="70"/>
    <n v="58"/>
    <n v="56"/>
    <n v="55"/>
    <n v="52"/>
    <n v="53"/>
    <n v="48"/>
    <n v="53"/>
    <n v="52"/>
  </r>
  <r>
    <x v="1"/>
    <x v="6"/>
    <s v="BNRE"/>
    <n v="11"/>
    <n v="7"/>
    <n v="4"/>
    <n v="5"/>
    <n v="4"/>
    <n v="2"/>
    <n v="1"/>
    <n v="1"/>
    <n v="1"/>
    <n v="2"/>
  </r>
  <r>
    <x v="1"/>
    <x v="7"/>
    <s v="BBA"/>
    <n v="0"/>
    <n v="0"/>
    <n v="0"/>
    <n v="1"/>
    <n v="0"/>
    <n v="0"/>
    <n v="0"/>
    <n v="0"/>
    <n v="0"/>
    <n v="0"/>
  </r>
  <r>
    <x v="1"/>
    <x v="8"/>
    <s v="BMBA"/>
    <n v="23"/>
    <n v="26"/>
    <n v="28"/>
    <n v="30"/>
    <n v="47"/>
    <n v="35"/>
    <n v="46"/>
    <n v="41"/>
    <n v="40"/>
    <n v="60"/>
  </r>
  <r>
    <x v="1"/>
    <x v="9"/>
    <s v="IDS"/>
    <n v="1"/>
    <n v="0"/>
    <n v="3"/>
    <n v="15"/>
    <n v="16"/>
    <n v="6"/>
    <n v="3"/>
    <n v="3"/>
    <n v="0"/>
    <n v="0"/>
  </r>
  <r>
    <x v="1"/>
    <x v="10"/>
    <s v="BEC"/>
    <n v="16"/>
    <n v="16"/>
    <n v="9"/>
    <n v="8"/>
    <n v="9"/>
    <n v="9"/>
    <n v="9"/>
    <n v="8"/>
    <n v="10"/>
    <n v="15"/>
  </r>
  <r>
    <x v="1"/>
    <x v="11"/>
    <s v="BEM"/>
    <n v="42"/>
    <n v="65"/>
    <n v="72"/>
    <n v="78"/>
    <n v="80"/>
    <n v="87"/>
    <n v="69"/>
    <n v="67"/>
    <n v="61"/>
    <n v="72"/>
  </r>
  <r>
    <x v="1"/>
    <x v="12"/>
    <s v="BMEM"/>
    <n v="0"/>
    <n v="0"/>
    <n v="0"/>
    <n v="0"/>
    <n v="0"/>
    <n v="0"/>
    <n v="1"/>
    <n v="9"/>
    <n v="25"/>
    <n v="39"/>
  </r>
  <r>
    <x v="1"/>
    <x v="13"/>
    <s v="BFIN"/>
    <n v="50"/>
    <n v="49"/>
    <n v="47"/>
    <n v="49"/>
    <n v="42"/>
    <n v="52"/>
    <n v="48"/>
    <n v="52"/>
    <n v="62"/>
    <n v="60"/>
  </r>
  <r>
    <x v="1"/>
    <x v="14"/>
    <s v="CFA"/>
    <n v="0"/>
    <n v="0"/>
    <n v="0"/>
    <n v="0"/>
    <n v="0"/>
    <n v="0"/>
    <n v="0"/>
    <n v="1"/>
    <n v="0"/>
    <n v="0"/>
  </r>
  <r>
    <x v="1"/>
    <x v="15"/>
    <s v="BGN"/>
    <n v="0"/>
    <n v="0"/>
    <n v="0"/>
    <n v="9"/>
    <n v="20"/>
    <n v="23"/>
    <n v="32"/>
    <n v="41"/>
    <n v="30"/>
    <n v="43"/>
  </r>
  <r>
    <x v="1"/>
    <x v="16"/>
    <s v="BMGT"/>
    <n v="75"/>
    <n v="96"/>
    <n v="74"/>
    <n v="68"/>
    <n v="61"/>
    <n v="60"/>
    <n v="53"/>
    <n v="49"/>
    <n v="47"/>
    <n v="55"/>
  </r>
  <r>
    <x v="1"/>
    <x v="17"/>
    <s v="BMIS"/>
    <n v="25"/>
    <n v="36"/>
    <n v="37"/>
    <n v="33"/>
    <n v="37"/>
    <n v="45"/>
    <n v="35"/>
    <n v="29"/>
    <n v="33"/>
    <n v="37"/>
  </r>
  <r>
    <x v="1"/>
    <x v="18"/>
    <s v="BMKT"/>
    <n v="45"/>
    <n v="40"/>
    <n v="33"/>
    <n v="23"/>
    <n v="29"/>
    <n v="26"/>
    <n v="28"/>
    <n v="30"/>
    <n v="39"/>
    <n v="49"/>
  </r>
  <r>
    <x v="1"/>
    <x v="19"/>
    <s v="BOSM"/>
    <n v="3"/>
    <n v="1"/>
    <n v="0"/>
    <n v="0"/>
    <n v="0"/>
    <n v="0"/>
    <n v="0"/>
    <n v="0"/>
    <n v="0"/>
    <n v="0"/>
  </r>
  <r>
    <x v="2"/>
    <x v="20"/>
    <s v="CAIH"/>
    <n v="0"/>
    <n v="0"/>
    <n v="0"/>
    <n v="0"/>
    <n v="0"/>
    <n v="0"/>
    <n v="0"/>
    <n v="0"/>
    <n v="0"/>
    <n v="1"/>
  </r>
  <r>
    <x v="2"/>
    <x v="21"/>
    <s v="EPD5"/>
    <n v="0"/>
    <n v="0"/>
    <n v="0"/>
    <n v="0"/>
    <n v="0"/>
    <n v="5"/>
    <n v="5"/>
    <n v="4"/>
    <n v="8"/>
    <n v="8"/>
  </r>
  <r>
    <x v="2"/>
    <x v="22"/>
    <s v="TCSA"/>
    <n v="0"/>
    <n v="0"/>
    <n v="0"/>
    <n v="0"/>
    <n v="0"/>
    <n v="78"/>
    <n v="66"/>
    <n v="65"/>
    <n v="56"/>
    <n v="44"/>
  </r>
  <r>
    <x v="2"/>
    <x v="23"/>
    <s v="SCS"/>
    <n v="0"/>
    <n v="0"/>
    <n v="0"/>
    <n v="0"/>
    <n v="0"/>
    <n v="480"/>
    <n v="501"/>
    <n v="494"/>
    <n v="493"/>
    <n v="529"/>
  </r>
  <r>
    <x v="2"/>
    <x v="24"/>
    <s v="SCSC"/>
    <n v="0"/>
    <n v="0"/>
    <n v="0"/>
    <n v="0"/>
    <n v="0"/>
    <n v="4"/>
    <n v="6"/>
    <n v="5"/>
    <n v="7"/>
    <n v="11"/>
  </r>
  <r>
    <x v="2"/>
    <x v="25"/>
    <s v="CCY"/>
    <n v="0"/>
    <n v="0"/>
    <n v="0"/>
    <n v="0"/>
    <n v="0"/>
    <n v="13"/>
    <n v="40"/>
    <n v="76"/>
    <n v="112"/>
    <n v="119"/>
  </r>
  <r>
    <x v="2"/>
    <x v="9"/>
    <s v="IDS"/>
    <n v="0"/>
    <n v="0"/>
    <n v="0"/>
    <n v="0"/>
    <n v="0"/>
    <n v="20"/>
    <n v="17"/>
    <n v="21"/>
    <n v="39"/>
    <n v="84"/>
  </r>
  <r>
    <x v="2"/>
    <x v="26"/>
    <s v="IDSF"/>
    <n v="0"/>
    <n v="0"/>
    <n v="0"/>
    <n v="0"/>
    <n v="0"/>
    <n v="0"/>
    <n v="0"/>
    <n v="1"/>
    <n v="0"/>
    <n v="2"/>
  </r>
  <r>
    <x v="2"/>
    <x v="27"/>
    <s v="TEET"/>
    <n v="0"/>
    <n v="0"/>
    <n v="0"/>
    <n v="0"/>
    <n v="0"/>
    <n v="41"/>
    <n v="33"/>
    <n v="29"/>
    <n v="34"/>
    <n v="41"/>
  </r>
  <r>
    <x v="2"/>
    <x v="28"/>
    <s v="CGN"/>
    <n v="0"/>
    <n v="0"/>
    <n v="0"/>
    <n v="0"/>
    <n v="0"/>
    <n v="0"/>
    <n v="9"/>
    <n v="17"/>
    <n v="19"/>
    <n v="12"/>
  </r>
  <r>
    <x v="2"/>
    <x v="29"/>
    <s v="CHI"/>
    <n v="0"/>
    <n v="0"/>
    <n v="0"/>
    <n v="0"/>
    <n v="0"/>
    <n v="7"/>
    <n v="5"/>
    <n v="9"/>
    <n v="36"/>
    <n v="68"/>
  </r>
  <r>
    <x v="2"/>
    <x v="30"/>
    <s v="CMEC"/>
    <n v="0"/>
    <n v="0"/>
    <n v="0"/>
    <n v="0"/>
    <n v="0"/>
    <n v="0"/>
    <n v="1"/>
    <n v="0"/>
    <n v="0"/>
    <n v="0"/>
  </r>
  <r>
    <x v="2"/>
    <x v="31"/>
    <s v="CSPH"/>
    <n v="0"/>
    <n v="0"/>
    <n v="0"/>
    <n v="0"/>
    <n v="0"/>
    <n v="0"/>
    <n v="0"/>
    <n v="0"/>
    <n v="1"/>
    <n v="1"/>
  </r>
  <r>
    <x v="2"/>
    <x v="32"/>
    <s v="SSEN"/>
    <n v="0"/>
    <n v="0"/>
    <n v="0"/>
    <n v="0"/>
    <n v="0"/>
    <n v="86"/>
    <n v="96"/>
    <n v="106"/>
    <n v="118"/>
    <n v="134"/>
  </r>
  <r>
    <x v="3"/>
    <x v="33"/>
    <s v="CAEP"/>
    <n v="2"/>
    <n v="3"/>
    <n v="2"/>
    <n v="1"/>
    <n v="0"/>
    <n v="2"/>
    <n v="3"/>
    <n v="1"/>
    <n v="1"/>
    <n v="6"/>
  </r>
  <r>
    <x v="3"/>
    <x v="34"/>
    <s v="CAPM"/>
    <n v="0"/>
    <n v="0"/>
    <n v="0"/>
    <n v="0"/>
    <n v="0"/>
    <n v="0"/>
    <n v="0"/>
    <n v="0"/>
    <n v="0"/>
    <n v="3"/>
  </r>
  <r>
    <x v="3"/>
    <x v="35"/>
    <s v="AERC"/>
    <n v="0"/>
    <n v="0"/>
    <n v="0"/>
    <n v="0"/>
    <n v="0"/>
    <n v="0"/>
    <n v="0"/>
    <n v="1"/>
    <n v="1"/>
    <n v="0"/>
  </r>
  <r>
    <x v="3"/>
    <x v="36"/>
    <s v="EAG"/>
    <n v="10"/>
    <n v="25"/>
    <n v="21"/>
    <n v="19"/>
    <n v="17"/>
    <n v="11"/>
    <n v="7"/>
    <n v="10"/>
    <n v="8"/>
    <n v="6"/>
  </r>
  <r>
    <x v="3"/>
    <x v="37"/>
    <s v="IAS"/>
    <n v="4"/>
    <n v="2"/>
    <n v="1"/>
    <n v="3"/>
    <n v="2"/>
    <n v="1"/>
    <n v="1"/>
    <n v="3"/>
    <n v="4"/>
    <n v="2"/>
  </r>
  <r>
    <x v="3"/>
    <x v="38"/>
    <s v="IASC"/>
    <n v="0"/>
    <n v="0"/>
    <n v="0"/>
    <n v="12"/>
    <n v="10"/>
    <n v="7"/>
    <n v="6"/>
    <n v="5"/>
    <n v="3"/>
    <n v="1"/>
  </r>
  <r>
    <x v="3"/>
    <x v="39"/>
    <s v="IBMB"/>
    <n v="2"/>
    <n v="2"/>
    <n v="2"/>
    <n v="1"/>
    <n v="1"/>
    <n v="0"/>
    <n v="0"/>
    <n v="0"/>
    <n v="0"/>
    <n v="0"/>
  </r>
  <r>
    <x v="3"/>
    <x v="40"/>
    <s v="EBE"/>
    <n v="327"/>
    <n v="335"/>
    <n v="347"/>
    <n v="337"/>
    <n v="330"/>
    <n v="311"/>
    <n v="289"/>
    <n v="292"/>
    <n v="292"/>
    <n v="284"/>
  </r>
  <r>
    <x v="3"/>
    <x v="41"/>
    <s v="ECM"/>
    <n v="516"/>
    <n v="523"/>
    <n v="498"/>
    <n v="536"/>
    <n v="493"/>
    <n v="465"/>
    <n v="432"/>
    <n v="390"/>
    <n v="353"/>
    <n v="323"/>
  </r>
  <r>
    <x v="3"/>
    <x v="42"/>
    <s v="ECE"/>
    <n v="437"/>
    <n v="429"/>
    <n v="417"/>
    <n v="403"/>
    <n v="383"/>
    <n v="364"/>
    <n v="350"/>
    <n v="363"/>
    <n v="349"/>
    <n v="389"/>
  </r>
  <r>
    <x v="3"/>
    <x v="43"/>
    <s v="CCFD"/>
    <n v="0"/>
    <n v="0"/>
    <n v="0"/>
    <n v="0"/>
    <n v="0"/>
    <n v="0"/>
    <n v="0"/>
    <n v="0"/>
    <n v="0"/>
    <n v="3"/>
  </r>
  <r>
    <x v="3"/>
    <x v="21"/>
    <s v="EPD5"/>
    <n v="2"/>
    <n v="4"/>
    <n v="3"/>
    <n v="4"/>
    <n v="3"/>
    <n v="3"/>
    <n v="3"/>
    <n v="4"/>
    <n v="3"/>
    <n v="1"/>
  </r>
  <r>
    <x v="3"/>
    <x v="44"/>
    <s v="ECP"/>
    <n v="258"/>
    <n v="262"/>
    <n v="290"/>
    <n v="315"/>
    <n v="310"/>
    <n v="279"/>
    <n v="273"/>
    <n v="275"/>
    <n v="249"/>
    <n v="236"/>
  </r>
  <r>
    <x v="3"/>
    <x v="45"/>
    <s v="CCS"/>
    <n v="0"/>
    <n v="0"/>
    <n v="0"/>
    <n v="0"/>
    <n v="0"/>
    <n v="0"/>
    <n v="0"/>
    <n v="0"/>
    <n v="0"/>
    <n v="1"/>
  </r>
  <r>
    <x v="3"/>
    <x v="9"/>
    <s v="IDS"/>
    <n v="0"/>
    <n v="0"/>
    <n v="0"/>
    <n v="6"/>
    <n v="2"/>
    <n v="1"/>
    <n v="0"/>
    <n v="0"/>
    <n v="0"/>
    <n v="0"/>
  </r>
  <r>
    <x v="3"/>
    <x v="46"/>
    <s v="CEPE"/>
    <n v="0"/>
    <n v="0"/>
    <n v="1"/>
    <n v="1"/>
    <n v="0"/>
    <n v="1"/>
    <n v="2"/>
    <n v="1"/>
    <n v="1"/>
    <n v="1"/>
  </r>
  <r>
    <x v="3"/>
    <x v="47"/>
    <s v="EECE"/>
    <n v="0"/>
    <n v="0"/>
    <n v="0"/>
    <n v="0"/>
    <n v="0"/>
    <n v="0"/>
    <n v="0"/>
    <n v="46"/>
    <n v="68"/>
    <n v="73"/>
  </r>
  <r>
    <x v="3"/>
    <x v="48"/>
    <s v="EEE"/>
    <n v="600"/>
    <n v="591"/>
    <n v="578"/>
    <n v="538"/>
    <n v="497"/>
    <n v="495"/>
    <n v="500"/>
    <n v="418"/>
    <n v="397"/>
    <n v="437"/>
  </r>
  <r>
    <x v="3"/>
    <x v="49"/>
    <s v="CESR"/>
    <n v="0"/>
    <n v="0"/>
    <n v="0"/>
    <n v="0"/>
    <n v="0"/>
    <n v="0"/>
    <n v="0"/>
    <n v="0"/>
    <n v="1"/>
    <n v="1"/>
  </r>
  <r>
    <x v="3"/>
    <x v="50"/>
    <s v="EGR"/>
    <n v="6"/>
    <n v="12"/>
    <n v="9"/>
    <n v="4"/>
    <n v="1"/>
    <n v="1"/>
    <n v="6"/>
    <n v="3"/>
    <n v="2"/>
    <n v="2"/>
  </r>
  <r>
    <x v="3"/>
    <x v="51"/>
    <s v="EBS"/>
    <n v="10"/>
    <n v="6"/>
    <n v="3"/>
    <n v="6"/>
    <n v="9"/>
    <n v="20"/>
    <n v="18"/>
    <n v="18"/>
    <n v="13"/>
    <n v="12"/>
  </r>
  <r>
    <x v="3"/>
    <x v="52"/>
    <s v="EPD2"/>
    <n v="20"/>
    <n v="19"/>
    <n v="16"/>
    <n v="10"/>
    <n v="10"/>
    <n v="10"/>
    <n v="8"/>
    <n v="11"/>
    <n v="13"/>
    <n v="12"/>
  </r>
  <r>
    <x v="3"/>
    <x v="53"/>
    <s v="EEM"/>
    <n v="2"/>
    <n v="2"/>
    <n v="1"/>
    <n v="3"/>
    <n v="0"/>
    <n v="0"/>
    <n v="0"/>
    <n v="0"/>
    <n v="0"/>
    <n v="3"/>
  </r>
  <r>
    <x v="3"/>
    <x v="54"/>
    <s v="EEN"/>
    <n v="215"/>
    <n v="217"/>
    <n v="216"/>
    <n v="209"/>
    <n v="205"/>
    <n v="174"/>
    <n v="186"/>
    <n v="205"/>
    <n v="208"/>
    <n v="214"/>
  </r>
  <r>
    <x v="3"/>
    <x v="55"/>
    <s v="EENS"/>
    <n v="5"/>
    <n v="4"/>
    <n v="5"/>
    <n v="3"/>
    <n v="2"/>
    <n v="2"/>
    <n v="1"/>
    <n v="0"/>
    <n v="4"/>
    <n v="5"/>
  </r>
  <r>
    <x v="3"/>
    <x v="56"/>
    <s v="EGN"/>
    <n v="203"/>
    <n v="174"/>
    <n v="184"/>
    <n v="171"/>
    <n v="121"/>
    <n v="118"/>
    <n v="138"/>
    <n v="180"/>
    <n v="163"/>
    <n v="104"/>
  </r>
  <r>
    <x v="3"/>
    <x v="57"/>
    <s v="EGE"/>
    <n v="70"/>
    <n v="75"/>
    <n v="78"/>
    <n v="59"/>
    <n v="45"/>
    <n v="40"/>
    <n v="32"/>
    <n v="32"/>
    <n v="36"/>
    <n v="30"/>
  </r>
  <r>
    <x v="3"/>
    <x v="58"/>
    <s v="EGL"/>
    <n v="65"/>
    <n v="61"/>
    <n v="55"/>
    <n v="53"/>
    <n v="49"/>
    <n v="49"/>
    <n v="50"/>
    <n v="52"/>
    <n v="43"/>
    <n v="45"/>
  </r>
  <r>
    <x v="3"/>
    <x v="59"/>
    <s v="EGP"/>
    <n v="27"/>
    <n v="29"/>
    <n v="18"/>
    <n v="8"/>
    <n v="8"/>
    <n v="9"/>
    <n v="7"/>
    <n v="10"/>
    <n v="12"/>
    <n v="12"/>
  </r>
  <r>
    <x v="3"/>
    <x v="60"/>
    <s v="ECGE"/>
    <n v="0"/>
    <n v="0"/>
    <n v="0"/>
    <n v="0"/>
    <n v="0"/>
    <n v="0"/>
    <n v="9"/>
    <n v="21"/>
    <n v="27"/>
    <n v="38"/>
  </r>
  <r>
    <x v="3"/>
    <x v="61"/>
    <s v="CHEV"/>
    <n v="1"/>
    <n v="0"/>
    <n v="0"/>
    <n v="0"/>
    <n v="1"/>
    <n v="3"/>
    <n v="4"/>
    <n v="5"/>
    <n v="4"/>
    <n v="1"/>
  </r>
  <r>
    <x v="3"/>
    <x v="62"/>
    <s v="TGT"/>
    <n v="0"/>
    <n v="0"/>
    <n v="0"/>
    <n v="0"/>
    <n v="0"/>
    <n v="7"/>
    <n v="7"/>
    <n v="6"/>
    <n v="2"/>
    <n v="7"/>
  </r>
  <r>
    <x v="3"/>
    <x v="63"/>
    <s v="CME"/>
    <n v="0"/>
    <n v="0"/>
    <n v="0"/>
    <n v="0"/>
    <n v="0"/>
    <n v="0"/>
    <n v="0"/>
    <n v="3"/>
    <n v="5"/>
    <n v="3"/>
  </r>
  <r>
    <x v="3"/>
    <x v="64"/>
    <s v="EMME"/>
    <n v="0"/>
    <n v="0"/>
    <n v="0"/>
    <n v="0"/>
    <n v="0"/>
    <n v="0"/>
    <n v="0"/>
    <n v="0"/>
    <n v="1"/>
    <n v="8"/>
  </r>
  <r>
    <x v="3"/>
    <x v="65"/>
    <s v="EMSE"/>
    <n v="162"/>
    <n v="176"/>
    <n v="165"/>
    <n v="163"/>
    <n v="160"/>
    <n v="159"/>
    <n v="138"/>
    <n v="131"/>
    <n v="131"/>
    <n v="127"/>
  </r>
  <r>
    <x v="3"/>
    <x v="66"/>
    <s v="MEEM"/>
    <n v="102"/>
    <n v="100"/>
    <n v="104"/>
    <n v="115"/>
    <n v="118"/>
    <n v="104"/>
    <n v="110"/>
    <n v="116"/>
    <n v="105"/>
    <n v="99"/>
  </r>
  <r>
    <x v="3"/>
    <x v="67"/>
    <s v="EME"/>
    <n v="1545"/>
    <n v="1660"/>
    <n v="1669"/>
    <n v="1704"/>
    <n v="1712"/>
    <n v="1621"/>
    <n v="1445"/>
    <n v="1380"/>
    <n v="1327"/>
    <n v="1256"/>
  </r>
  <r>
    <x v="3"/>
    <x v="68"/>
    <s v="TMET"/>
    <n v="0"/>
    <n v="0"/>
    <n v="0"/>
    <n v="0"/>
    <n v="0"/>
    <n v="158"/>
    <n v="167"/>
    <n v="142"/>
    <n v="157"/>
    <n v="197"/>
  </r>
  <r>
    <x v="3"/>
    <x v="69"/>
    <s v="EMG"/>
    <n v="1"/>
    <n v="3"/>
    <n v="3"/>
    <n v="2"/>
    <n v="2"/>
    <n v="10"/>
    <n v="12"/>
    <n v="16"/>
    <n v="20"/>
    <n v="23"/>
  </r>
  <r>
    <x v="3"/>
    <x v="70"/>
    <s v="CNHD"/>
    <n v="0"/>
    <n v="0"/>
    <n v="0"/>
    <n v="0"/>
    <n v="0"/>
    <n v="0"/>
    <n v="0"/>
    <n v="2"/>
    <n v="2"/>
    <n v="1"/>
  </r>
  <r>
    <x v="3"/>
    <x v="71"/>
    <s v="CQE"/>
    <n v="0"/>
    <n v="0"/>
    <n v="0"/>
    <n v="0"/>
    <n v="0"/>
    <n v="0"/>
    <n v="0"/>
    <n v="0"/>
    <n v="1"/>
    <n v="0"/>
  </r>
  <r>
    <x v="3"/>
    <x v="72"/>
    <s v="CRWI"/>
    <n v="0"/>
    <n v="0"/>
    <n v="0"/>
    <n v="0"/>
    <n v="0"/>
    <n v="0"/>
    <n v="0"/>
    <n v="0"/>
    <n v="1"/>
    <n v="1"/>
  </r>
  <r>
    <x v="3"/>
    <x v="73"/>
    <s v="ERE"/>
    <n v="0"/>
    <n v="0"/>
    <n v="0"/>
    <n v="0"/>
    <n v="0"/>
    <n v="0"/>
    <n v="6"/>
    <n v="33"/>
    <n v="70"/>
    <n v="87"/>
  </r>
  <r>
    <x v="3"/>
    <x v="74"/>
    <s v="ISSC"/>
    <n v="0"/>
    <n v="0"/>
    <n v="0"/>
    <n v="0"/>
    <n v="0"/>
    <n v="0"/>
    <n v="0"/>
    <n v="1"/>
    <n v="0"/>
    <n v="0"/>
  </r>
  <r>
    <x v="3"/>
    <x v="75"/>
    <s v="CSEA"/>
    <n v="0"/>
    <n v="0"/>
    <n v="0"/>
    <n v="0"/>
    <n v="0"/>
    <n v="0"/>
    <n v="0"/>
    <n v="1"/>
    <n v="1"/>
    <n v="1"/>
  </r>
  <r>
    <x v="3"/>
    <x v="76"/>
    <s v="CSEB"/>
    <n v="0"/>
    <n v="0"/>
    <n v="0"/>
    <n v="0"/>
    <n v="0"/>
    <n v="0"/>
    <n v="0"/>
    <n v="0"/>
    <n v="1"/>
    <n v="1"/>
  </r>
  <r>
    <x v="3"/>
    <x v="77"/>
    <s v="CSED"/>
    <n v="0"/>
    <n v="0"/>
    <n v="0"/>
    <n v="0"/>
    <n v="0"/>
    <n v="0"/>
    <n v="0"/>
    <n v="0"/>
    <n v="3"/>
    <n v="4"/>
  </r>
  <r>
    <x v="3"/>
    <x v="78"/>
    <s v="CSET"/>
    <n v="0"/>
    <n v="0"/>
    <n v="0"/>
    <n v="0"/>
    <n v="0"/>
    <n v="0"/>
    <n v="0"/>
    <n v="2"/>
    <n v="0"/>
    <n v="2"/>
  </r>
  <r>
    <x v="3"/>
    <x v="79"/>
    <s v="TSE"/>
    <n v="0"/>
    <n v="0"/>
    <n v="0"/>
    <n v="0"/>
    <n v="0"/>
    <n v="5"/>
    <n v="6"/>
    <n v="2"/>
    <n v="0"/>
    <n v="0"/>
  </r>
  <r>
    <x v="3"/>
    <x v="80"/>
    <s v="CVD"/>
    <n v="0"/>
    <n v="0"/>
    <n v="0"/>
    <n v="0"/>
    <n v="0"/>
    <n v="0"/>
    <n v="0"/>
    <n v="1"/>
    <n v="1"/>
    <n v="1"/>
  </r>
  <r>
    <x v="3"/>
    <x v="81"/>
    <s v="CWRM"/>
    <n v="0"/>
    <n v="0"/>
    <n v="0"/>
    <n v="0"/>
    <n v="0"/>
    <n v="0"/>
    <n v="0"/>
    <n v="3"/>
    <n v="2"/>
    <n v="1"/>
  </r>
  <r>
    <x v="4"/>
    <x v="82"/>
    <s v="FES"/>
    <n v="27"/>
    <n v="23"/>
    <n v="27"/>
    <n v="28"/>
    <n v="34"/>
    <n v="52"/>
    <n v="52"/>
    <n v="69"/>
    <n v="80"/>
    <n v="67"/>
  </r>
  <r>
    <x v="4"/>
    <x v="83"/>
    <s v="FAE"/>
    <n v="11"/>
    <n v="8"/>
    <n v="8"/>
    <n v="6"/>
    <n v="5"/>
    <n v="4"/>
    <n v="9"/>
    <n v="13"/>
    <n v="13"/>
    <n v="13"/>
  </r>
  <r>
    <x v="4"/>
    <x v="39"/>
    <s v="IBMB"/>
    <n v="2"/>
    <n v="1"/>
    <n v="1"/>
    <n v="1"/>
    <n v="1"/>
    <n v="0"/>
    <n v="0"/>
    <n v="0"/>
    <n v="0"/>
    <n v="0"/>
  </r>
  <r>
    <x v="4"/>
    <x v="21"/>
    <s v="EPD5"/>
    <n v="1"/>
    <n v="1"/>
    <n v="1"/>
    <n v="0"/>
    <n v="0"/>
    <n v="0"/>
    <n v="1"/>
    <n v="1"/>
    <n v="1"/>
    <n v="1"/>
  </r>
  <r>
    <x v="4"/>
    <x v="9"/>
    <s v="IDS"/>
    <n v="0"/>
    <n v="0"/>
    <n v="0"/>
    <n v="1"/>
    <n v="2"/>
    <n v="2"/>
    <n v="0"/>
    <n v="0"/>
    <n v="0"/>
    <n v="0"/>
  </r>
  <r>
    <x v="4"/>
    <x v="52"/>
    <s v="EPD2"/>
    <n v="1"/>
    <n v="1"/>
    <n v="1"/>
    <n v="1"/>
    <n v="1"/>
    <n v="0"/>
    <n v="0"/>
    <n v="0"/>
    <n v="0"/>
    <n v="0"/>
  </r>
  <r>
    <x v="4"/>
    <x v="84"/>
    <s v="FESS"/>
    <n v="0"/>
    <n v="0"/>
    <n v="0"/>
    <n v="0"/>
    <n v="0"/>
    <n v="0"/>
    <n v="0"/>
    <n v="0"/>
    <n v="13"/>
    <n v="18"/>
  </r>
  <r>
    <x v="4"/>
    <x v="85"/>
    <s v="FMGB"/>
    <n v="5"/>
    <n v="7"/>
    <n v="7"/>
    <n v="5"/>
    <n v="6"/>
    <n v="4"/>
    <n v="2"/>
    <n v="5"/>
    <n v="7"/>
    <n v="5"/>
  </r>
  <r>
    <x v="4"/>
    <x v="86"/>
    <s v="FFEM"/>
    <n v="6"/>
    <n v="6"/>
    <n v="5"/>
    <n v="6"/>
    <n v="6"/>
    <n v="8"/>
    <n v="8"/>
    <n v="8"/>
    <n v="8"/>
    <n v="6"/>
  </r>
  <r>
    <x v="4"/>
    <x v="87"/>
    <s v="FFS"/>
    <n v="26"/>
    <n v="24"/>
    <n v="20"/>
    <n v="17"/>
    <n v="21"/>
    <n v="25"/>
    <n v="21"/>
    <n v="19"/>
    <n v="18"/>
    <n v="16"/>
  </r>
  <r>
    <x v="4"/>
    <x v="88"/>
    <s v="FMF"/>
    <n v="12"/>
    <n v="15"/>
    <n v="13"/>
    <n v="12"/>
    <n v="14"/>
    <n v="14"/>
    <n v="9"/>
    <n v="8"/>
    <n v="12"/>
    <n v="8"/>
  </r>
  <r>
    <x v="4"/>
    <x v="89"/>
    <s v="FFR"/>
    <n v="90"/>
    <n v="83"/>
    <n v="90"/>
    <n v="96"/>
    <n v="86"/>
    <n v="78"/>
    <n v="80"/>
    <n v="87"/>
    <n v="90"/>
    <n v="88"/>
  </r>
  <r>
    <x v="4"/>
    <x v="90"/>
    <s v="FGN"/>
    <n v="0"/>
    <n v="0"/>
    <n v="0"/>
    <n v="0"/>
    <n v="0"/>
    <n v="0"/>
    <n v="0"/>
    <n v="0"/>
    <n v="0"/>
    <n v="1"/>
  </r>
  <r>
    <x v="4"/>
    <x v="91"/>
    <s v="FGIS"/>
    <n v="2"/>
    <n v="9"/>
    <n v="5"/>
    <n v="3"/>
    <n v="4"/>
    <n v="4"/>
    <n v="9"/>
    <n v="8"/>
    <n v="14"/>
    <n v="11"/>
  </r>
  <r>
    <x v="4"/>
    <x v="92"/>
    <s v="FNRM"/>
    <n v="0"/>
    <n v="1"/>
    <n v="4"/>
    <n v="5"/>
    <n v="5"/>
    <n v="6"/>
    <n v="6"/>
    <n v="6"/>
    <n v="5"/>
    <n v="4"/>
  </r>
  <r>
    <x v="4"/>
    <x v="93"/>
    <s v="FSB"/>
    <n v="0"/>
    <n v="0"/>
    <n v="0"/>
    <n v="0"/>
    <n v="0"/>
    <n v="0"/>
    <n v="1"/>
    <n v="4"/>
    <n v="5"/>
    <n v="5"/>
  </r>
  <r>
    <x v="4"/>
    <x v="94"/>
    <s v="FWEC"/>
    <n v="0"/>
    <n v="0"/>
    <n v="0"/>
    <n v="0"/>
    <n v="0"/>
    <n v="19"/>
    <n v="39"/>
    <n v="57"/>
    <n v="70"/>
    <n v="79"/>
  </r>
  <r>
    <x v="4"/>
    <x v="95"/>
    <s v="FWEM"/>
    <n v="47"/>
    <n v="44"/>
    <n v="48"/>
    <n v="50"/>
    <n v="53"/>
    <n v="35"/>
    <n v="24"/>
    <n v="14"/>
    <n v="2"/>
    <n v="0"/>
  </r>
  <r>
    <x v="5"/>
    <x v="96"/>
    <s v="TCMG"/>
    <n v="0"/>
    <n v="0"/>
    <n v="0"/>
    <n v="0"/>
    <n v="0"/>
    <n v="53"/>
    <n v="42"/>
    <n v="52"/>
    <n v="61"/>
    <n v="73"/>
  </r>
  <r>
    <x v="5"/>
    <x v="97"/>
    <s v="IMX"/>
    <n v="0"/>
    <n v="0"/>
    <n v="0"/>
    <n v="0"/>
    <n v="0"/>
    <n v="0"/>
    <n v="1"/>
    <n v="19"/>
    <n v="34"/>
    <n v="57"/>
  </r>
  <r>
    <x v="5"/>
    <x v="98"/>
    <s v="IME"/>
    <n v="0"/>
    <n v="0"/>
    <n v="0"/>
    <n v="0"/>
    <n v="0"/>
    <n v="1"/>
    <n v="10"/>
    <n v="28"/>
    <n v="39"/>
    <n v="46"/>
  </r>
  <r>
    <x v="6"/>
    <x v="99"/>
    <s v="SANT"/>
    <n v="24"/>
    <n v="16"/>
    <n v="14"/>
    <n v="8"/>
    <n v="9"/>
    <n v="10"/>
    <n v="9"/>
    <n v="9"/>
    <n v="9"/>
    <n v="7"/>
  </r>
  <r>
    <x v="6"/>
    <x v="100"/>
    <s v="SACS"/>
    <n v="18"/>
    <n v="16"/>
    <n v="14"/>
    <n v="14"/>
    <n v="18"/>
    <n v="18"/>
    <n v="23"/>
    <n v="25"/>
    <n v="22"/>
    <n v="22"/>
  </r>
  <r>
    <x v="6"/>
    <x v="101"/>
    <s v="SAP"/>
    <n v="12"/>
    <n v="14"/>
    <n v="19"/>
    <n v="19"/>
    <n v="23"/>
    <n v="25"/>
    <n v="28"/>
    <n v="34"/>
    <n v="36"/>
    <n v="41"/>
  </r>
  <r>
    <x v="6"/>
    <x v="102"/>
    <s v="SASE"/>
    <n v="27"/>
    <n v="17"/>
    <n v="19"/>
    <n v="14"/>
    <n v="15"/>
    <n v="10"/>
    <n v="8"/>
    <n v="0"/>
    <n v="0"/>
    <n v="0"/>
  </r>
  <r>
    <x v="6"/>
    <x v="103"/>
    <s v="SAST"/>
    <n v="0"/>
    <n v="0"/>
    <n v="0"/>
    <n v="0"/>
    <n v="0"/>
    <n v="28"/>
    <n v="67"/>
    <n v="66"/>
    <n v="60"/>
    <n v="39"/>
  </r>
  <r>
    <x v="6"/>
    <x v="104"/>
    <s v="CAS"/>
    <n v="0"/>
    <n v="0"/>
    <n v="0"/>
    <n v="0"/>
    <n v="0"/>
    <n v="0"/>
    <n v="0"/>
    <n v="0"/>
    <n v="1"/>
    <n v="1"/>
  </r>
  <r>
    <x v="6"/>
    <x v="37"/>
    <s v="IAS"/>
    <n v="8"/>
    <n v="7"/>
    <n v="8"/>
    <n v="7"/>
    <n v="9"/>
    <n v="6"/>
    <n v="5"/>
    <n v="5"/>
    <n v="8"/>
    <n v="7"/>
  </r>
  <r>
    <x v="6"/>
    <x v="105"/>
    <s v="SFAT"/>
    <n v="22"/>
    <n v="25"/>
    <n v="24"/>
    <n v="26"/>
    <n v="18"/>
    <n v="21"/>
    <n v="24"/>
    <n v="19"/>
    <n v="23"/>
    <n v="29"/>
  </r>
  <r>
    <x v="6"/>
    <x v="106"/>
    <s v="SMBB"/>
    <n v="28"/>
    <n v="32"/>
    <n v="34"/>
    <n v="31"/>
    <n v="38"/>
    <n v="37"/>
    <n v="39"/>
    <n v="34"/>
    <n v="34"/>
    <n v="34"/>
  </r>
  <r>
    <x v="6"/>
    <x v="107"/>
    <s v="SMBC"/>
    <n v="21"/>
    <n v="18"/>
    <n v="15"/>
    <n v="13"/>
    <n v="11"/>
    <n v="10"/>
    <n v="18"/>
    <n v="21"/>
    <n v="24"/>
    <n v="22"/>
  </r>
  <r>
    <x v="6"/>
    <x v="39"/>
    <s v="IBMB"/>
    <n v="8"/>
    <n v="8"/>
    <n v="7"/>
    <n v="8"/>
    <n v="11"/>
    <n v="7"/>
    <n v="9"/>
    <n v="9"/>
    <n v="7"/>
    <n v="8"/>
  </r>
  <r>
    <x v="6"/>
    <x v="108"/>
    <s v="SBI"/>
    <n v="6"/>
    <n v="7"/>
    <n v="10"/>
    <n v="7"/>
    <n v="10"/>
    <n v="14"/>
    <n v="16"/>
    <n v="13"/>
    <n v="5"/>
    <n v="1"/>
  </r>
  <r>
    <x v="6"/>
    <x v="109"/>
    <s v="SBL"/>
    <n v="163"/>
    <n v="152"/>
    <n v="151"/>
    <n v="157"/>
    <n v="139"/>
    <n v="140"/>
    <n v="132"/>
    <n v="98"/>
    <n v="68"/>
    <n v="64"/>
  </r>
  <r>
    <x v="6"/>
    <x v="110"/>
    <s v="SBA"/>
    <n v="0"/>
    <n v="0"/>
    <n v="0"/>
    <n v="0"/>
    <n v="0"/>
    <n v="0"/>
    <n v="0"/>
    <n v="0"/>
    <n v="0"/>
    <n v="3"/>
  </r>
  <r>
    <x v="6"/>
    <x v="111"/>
    <s v="CBA"/>
    <n v="0"/>
    <n v="0"/>
    <n v="1"/>
    <n v="0"/>
    <n v="0"/>
    <n v="1"/>
    <n v="0"/>
    <n v="0"/>
    <n v="0"/>
    <n v="0"/>
  </r>
  <r>
    <x v="6"/>
    <x v="112"/>
    <s v="SCHI"/>
    <n v="3"/>
    <n v="4"/>
    <n v="3"/>
    <n v="4"/>
    <n v="2"/>
    <n v="2"/>
    <n v="3"/>
    <n v="0"/>
    <n v="0"/>
    <n v="0"/>
  </r>
  <r>
    <x v="6"/>
    <x v="113"/>
    <s v="SCH"/>
    <n v="79"/>
    <n v="69"/>
    <n v="62"/>
    <n v="68"/>
    <n v="69"/>
    <n v="67"/>
    <n v="66"/>
    <n v="72"/>
    <n v="75"/>
    <n v="71"/>
  </r>
  <r>
    <x v="6"/>
    <x v="114"/>
    <s v="SCA"/>
    <n v="0"/>
    <n v="0"/>
    <n v="0"/>
    <n v="0"/>
    <n v="0"/>
    <n v="0"/>
    <n v="0"/>
    <n v="0"/>
    <n v="4"/>
    <n v="4"/>
  </r>
  <r>
    <x v="6"/>
    <x v="115"/>
    <s v="CCE"/>
    <n v="0"/>
    <n v="0"/>
    <n v="0"/>
    <n v="0"/>
    <n v="0"/>
    <n v="0"/>
    <n v="0"/>
    <n v="0"/>
    <n v="1"/>
    <n v="1"/>
  </r>
  <r>
    <x v="6"/>
    <x v="116"/>
    <s v="SCCM"/>
    <n v="7"/>
    <n v="9"/>
    <n v="10"/>
    <n v="19"/>
    <n v="23"/>
    <n v="22"/>
    <n v="18"/>
    <n v="18"/>
    <n v="16"/>
    <n v="16"/>
  </r>
  <r>
    <x v="6"/>
    <x v="117"/>
    <s v="SCCC"/>
    <n v="0"/>
    <n v="0"/>
    <n v="0"/>
    <n v="0"/>
    <n v="0"/>
    <n v="0"/>
    <n v="0"/>
    <n v="5"/>
    <n v="3"/>
    <n v="1"/>
  </r>
  <r>
    <x v="6"/>
    <x v="118"/>
    <s v="SCB"/>
    <n v="0"/>
    <n v="0"/>
    <n v="0"/>
    <n v="0"/>
    <n v="0"/>
    <n v="0"/>
    <n v="0"/>
    <n v="0"/>
    <n v="2"/>
    <n v="10"/>
  </r>
  <r>
    <x v="6"/>
    <x v="21"/>
    <s v="EPD5"/>
    <n v="1"/>
    <n v="2"/>
    <n v="2"/>
    <n v="3"/>
    <n v="2"/>
    <n v="1"/>
    <n v="3"/>
    <n v="3"/>
    <n v="3"/>
    <n v="3"/>
  </r>
  <r>
    <x v="6"/>
    <x v="23"/>
    <s v="SCS"/>
    <n v="297"/>
    <n v="331"/>
    <n v="393"/>
    <n v="384"/>
    <n v="444"/>
    <n v="0"/>
    <n v="0"/>
    <n v="0"/>
    <n v="0"/>
    <n v="0"/>
  </r>
  <r>
    <x v="6"/>
    <x v="119"/>
    <s v="SCSY"/>
    <n v="13"/>
    <n v="2"/>
    <n v="2"/>
    <n v="0"/>
    <n v="0"/>
    <n v="0"/>
    <n v="0"/>
    <n v="0"/>
    <n v="0"/>
    <n v="0"/>
  </r>
  <r>
    <x v="6"/>
    <x v="120"/>
    <s v="SCSC"/>
    <n v="0"/>
    <n v="0"/>
    <n v="0"/>
    <n v="2"/>
    <n v="2"/>
    <n v="0"/>
    <n v="0"/>
    <n v="0"/>
    <n v="0"/>
    <n v="0"/>
  </r>
  <r>
    <x v="6"/>
    <x v="9"/>
    <s v="IDS"/>
    <n v="0"/>
    <n v="3"/>
    <n v="18"/>
    <n v="18"/>
    <n v="19"/>
    <n v="2"/>
    <n v="1"/>
    <n v="1"/>
    <n v="0"/>
    <n v="0"/>
  </r>
  <r>
    <x v="6"/>
    <x v="121"/>
    <s v="SEEB"/>
    <n v="0"/>
    <n v="0"/>
    <n v="0"/>
    <n v="0"/>
    <n v="0"/>
    <n v="0"/>
    <n v="4"/>
    <n v="26"/>
    <n v="31"/>
    <n v="30"/>
  </r>
  <r>
    <x v="6"/>
    <x v="52"/>
    <s v="EPD2"/>
    <n v="1"/>
    <n v="0"/>
    <n v="0"/>
    <n v="0"/>
    <n v="0"/>
    <n v="0"/>
    <n v="0"/>
    <n v="0"/>
    <n v="0"/>
    <n v="0"/>
  </r>
  <r>
    <x v="6"/>
    <x v="122"/>
    <s v="SPE"/>
    <n v="6"/>
    <n v="6"/>
    <n v="2"/>
    <n v="1"/>
    <n v="0"/>
    <n v="0"/>
    <n v="0"/>
    <n v="0"/>
    <n v="0"/>
    <n v="0"/>
  </r>
  <r>
    <x v="6"/>
    <x v="123"/>
    <s v="SEN"/>
    <n v="16"/>
    <n v="16"/>
    <n v="16"/>
    <n v="13"/>
    <n v="13"/>
    <n v="8"/>
    <n v="8"/>
    <n v="11"/>
    <n v="9"/>
    <n v="10"/>
  </r>
  <r>
    <x v="6"/>
    <x v="0"/>
    <s v="IESL"/>
    <n v="26"/>
    <n v="14"/>
    <n v="0"/>
    <n v="0"/>
    <n v="0"/>
    <n v="0"/>
    <n v="0"/>
    <n v="0"/>
    <n v="0"/>
    <n v="0"/>
  </r>
  <r>
    <x v="6"/>
    <x v="124"/>
    <s v="SEEP"/>
    <n v="27"/>
    <n v="21"/>
    <n v="17"/>
    <n v="17"/>
    <n v="21"/>
    <n v="23"/>
    <n v="23"/>
    <n v="22"/>
    <n v="22"/>
    <n v="19"/>
  </r>
  <r>
    <x v="6"/>
    <x v="125"/>
    <s v="SESC"/>
    <n v="58"/>
    <n v="51"/>
    <n v="54"/>
    <n v="66"/>
    <n v="66"/>
    <n v="71"/>
    <n v="64"/>
    <n v="61"/>
    <n v="60"/>
    <n v="69"/>
  </r>
  <r>
    <x v="6"/>
    <x v="126"/>
    <s v="SGSA"/>
    <n v="31"/>
    <n v="40"/>
    <n v="41"/>
    <n v="36"/>
    <n v="33"/>
    <n v="31"/>
    <n v="38"/>
    <n v="32"/>
    <n v="24"/>
    <n v="43"/>
  </r>
  <r>
    <x v="6"/>
    <x v="127"/>
    <s v="SSH"/>
    <n v="8"/>
    <n v="8"/>
    <n v="9"/>
    <n v="6"/>
    <n v="5"/>
    <n v="9"/>
    <n v="10"/>
    <n v="9"/>
    <n v="6"/>
    <n v="8"/>
  </r>
  <r>
    <x v="6"/>
    <x v="128"/>
    <s v="SHB"/>
    <n v="0"/>
    <n v="0"/>
    <n v="0"/>
    <n v="0"/>
    <n v="0"/>
    <n v="0"/>
    <n v="10"/>
    <n v="48"/>
    <n v="56"/>
    <n v="69"/>
  </r>
  <r>
    <x v="6"/>
    <x v="129"/>
    <s v="SHF"/>
    <n v="0"/>
    <n v="0"/>
    <n v="0"/>
    <n v="0"/>
    <n v="0"/>
    <n v="0"/>
    <n v="0"/>
    <n v="0"/>
    <n v="8"/>
    <n v="15"/>
  </r>
  <r>
    <x v="6"/>
    <x v="130"/>
    <s v="SAH"/>
    <n v="1"/>
    <n v="1"/>
    <n v="3"/>
    <n v="0"/>
    <n v="0"/>
    <n v="1"/>
    <n v="2"/>
    <n v="1"/>
    <n v="0"/>
    <n v="2"/>
  </r>
  <r>
    <x v="6"/>
    <x v="131"/>
    <s v="SIHA"/>
    <n v="10"/>
    <n v="8"/>
    <n v="8"/>
    <n v="9"/>
    <n v="8"/>
    <n v="8"/>
    <n v="14"/>
    <n v="14"/>
    <n v="12"/>
    <n v="15"/>
  </r>
  <r>
    <x v="6"/>
    <x v="132"/>
    <s v="SSM"/>
    <n v="10"/>
    <n v="9"/>
    <n v="7"/>
    <n v="9"/>
    <n v="6"/>
    <n v="9"/>
    <n v="3"/>
    <n v="0"/>
    <n v="0"/>
    <n v="0"/>
  </r>
  <r>
    <x v="6"/>
    <x v="133"/>
    <s v="SKIP"/>
    <n v="0"/>
    <n v="0"/>
    <n v="0"/>
    <n v="2"/>
    <n v="6"/>
    <n v="7"/>
    <n v="6"/>
    <n v="5"/>
    <n v="5"/>
    <n v="4"/>
  </r>
  <r>
    <x v="6"/>
    <x v="134"/>
    <s v="SKIN"/>
    <n v="7"/>
    <n v="10"/>
    <n v="6"/>
    <n v="7"/>
    <n v="10"/>
    <n v="7"/>
    <n v="7"/>
    <n v="4"/>
    <n v="6"/>
    <n v="12"/>
  </r>
  <r>
    <x v="6"/>
    <x v="135"/>
    <s v="SHU"/>
    <n v="5"/>
    <n v="2"/>
    <n v="3"/>
    <n v="0"/>
    <n v="0"/>
    <n v="0"/>
    <n v="0"/>
    <n v="0"/>
    <n v="0"/>
    <n v="0"/>
  </r>
  <r>
    <x v="6"/>
    <x v="136"/>
    <s v="SMAG"/>
    <n v="42"/>
    <n v="44"/>
    <n v="41"/>
    <n v="41"/>
    <n v="35"/>
    <n v="31"/>
    <n v="18"/>
    <n v="14"/>
    <n v="19"/>
    <n v="20"/>
  </r>
  <r>
    <x v="6"/>
    <x v="137"/>
    <s v="SMA"/>
    <n v="74"/>
    <n v="68"/>
    <n v="78"/>
    <n v="80"/>
    <n v="77"/>
    <n v="74"/>
    <n v="60"/>
    <n v="49"/>
    <n v="47"/>
    <n v="42"/>
  </r>
  <r>
    <x v="6"/>
    <x v="138"/>
    <s v="SMCS"/>
    <n v="0"/>
    <n v="0"/>
    <n v="0"/>
    <n v="0"/>
    <n v="0"/>
    <n v="0"/>
    <n v="1"/>
    <n v="5"/>
    <n v="9"/>
    <n v="13"/>
  </r>
  <r>
    <x v="6"/>
    <x v="139"/>
    <s v="CMD"/>
    <n v="0"/>
    <n v="0"/>
    <n v="1"/>
    <n v="0"/>
    <n v="0"/>
    <n v="0"/>
    <n v="0"/>
    <n v="0"/>
    <n v="0"/>
    <n v="0"/>
  </r>
  <r>
    <x v="6"/>
    <x v="140"/>
    <s v="SML"/>
    <n v="55"/>
    <n v="55"/>
    <n v="63"/>
    <n v="62"/>
    <n v="76"/>
    <n v="68"/>
    <n v="62"/>
    <n v="59"/>
    <n v="67"/>
    <n v="71"/>
  </r>
  <r>
    <x v="6"/>
    <x v="141"/>
    <s v="SCMC"/>
    <n v="0"/>
    <n v="0"/>
    <n v="0"/>
    <n v="0"/>
    <n v="0"/>
    <n v="0"/>
    <n v="0"/>
    <n v="0"/>
    <n v="3"/>
    <n v="7"/>
  </r>
  <r>
    <x v="6"/>
    <x v="142"/>
    <s v="SCHP"/>
    <n v="17"/>
    <n v="14"/>
    <n v="15"/>
    <n v="12"/>
    <n v="12"/>
    <n v="15"/>
    <n v="15"/>
    <n v="11"/>
    <n v="6"/>
    <n v="4"/>
  </r>
  <r>
    <x v="6"/>
    <x v="143"/>
    <s v="SPH"/>
    <n v="68"/>
    <n v="65"/>
    <n v="69"/>
    <n v="68"/>
    <n v="65"/>
    <n v="64"/>
    <n v="67"/>
    <n v="77"/>
    <n v="68"/>
    <n v="67"/>
  </r>
  <r>
    <x v="6"/>
    <x v="144"/>
    <s v="SPA"/>
    <n v="6"/>
    <n v="6"/>
    <n v="4"/>
    <n v="6"/>
    <n v="4"/>
    <n v="6"/>
    <n v="4"/>
    <n v="4"/>
    <n v="2"/>
    <n v="3"/>
  </r>
  <r>
    <x v="6"/>
    <x v="145"/>
    <s v="SPCD"/>
    <n v="0"/>
    <n v="0"/>
    <n v="0"/>
    <n v="0"/>
    <n v="0"/>
    <n v="0"/>
    <n v="0"/>
    <n v="0"/>
    <n v="0"/>
    <n v="3"/>
  </r>
  <r>
    <x v="6"/>
    <x v="146"/>
    <s v="CPSE"/>
    <n v="0"/>
    <n v="0"/>
    <n v="0"/>
    <n v="1"/>
    <n v="1"/>
    <n v="0"/>
    <n v="0"/>
    <n v="0"/>
    <n v="0"/>
    <n v="0"/>
  </r>
  <r>
    <x v="6"/>
    <x v="147"/>
    <s v="SPSY"/>
    <n v="63"/>
    <n v="57"/>
    <n v="42"/>
    <n v="37"/>
    <n v="39"/>
    <n v="43"/>
    <n v="40"/>
    <n v="48"/>
    <n v="50"/>
    <n v="51"/>
  </r>
  <r>
    <x v="6"/>
    <x v="148"/>
    <s v="SRC"/>
    <n v="19"/>
    <n v="1"/>
    <n v="0"/>
    <n v="0"/>
    <n v="0"/>
    <n v="0"/>
    <n v="0"/>
    <n v="0"/>
    <n v="0"/>
    <n v="0"/>
  </r>
  <r>
    <x v="6"/>
    <x v="149"/>
    <s v="SRTC"/>
    <n v="26"/>
    <n v="36"/>
    <n v="44"/>
    <n v="46"/>
    <n v="38"/>
    <n v="35"/>
    <n v="34"/>
    <n v="30"/>
    <n v="31"/>
    <n v="25"/>
  </r>
  <r>
    <x v="6"/>
    <x v="150"/>
    <s v="STA"/>
    <n v="20"/>
    <n v="15"/>
    <n v="18"/>
    <n v="19"/>
    <n v="16"/>
    <n v="17"/>
    <n v="5"/>
    <n v="3"/>
    <n v="3"/>
    <n v="6"/>
  </r>
  <r>
    <x v="6"/>
    <x v="151"/>
    <s v="STC"/>
    <n v="21"/>
    <n v="23"/>
    <n v="19"/>
    <n v="14"/>
    <n v="13"/>
    <n v="8"/>
    <n v="14"/>
    <n v="19"/>
    <n v="17"/>
    <n v="16"/>
  </r>
  <r>
    <x v="6"/>
    <x v="152"/>
    <s v="SSS"/>
    <n v="14"/>
    <n v="14"/>
    <n v="15"/>
    <n v="16"/>
    <n v="10"/>
    <n v="11"/>
    <n v="9"/>
    <n v="13"/>
    <n v="12"/>
    <n v="17"/>
  </r>
  <r>
    <x v="6"/>
    <x v="32"/>
    <s v="SSEN"/>
    <n v="95"/>
    <n v="100"/>
    <n v="103"/>
    <n v="109"/>
    <n v="96"/>
    <n v="0"/>
    <n v="0"/>
    <n v="0"/>
    <n v="0"/>
    <n v="0"/>
  </r>
  <r>
    <x v="6"/>
    <x v="153"/>
    <s v="SFSD"/>
    <n v="23"/>
    <n v="21"/>
    <n v="14"/>
    <n v="16"/>
    <n v="14"/>
    <n v="14"/>
    <n v="20"/>
    <n v="35"/>
    <n v="33"/>
    <n v="34"/>
  </r>
  <r>
    <x v="6"/>
    <x v="154"/>
    <s v="SSFM"/>
    <n v="34"/>
    <n v="31"/>
    <n v="30"/>
    <n v="26"/>
    <n v="21"/>
    <n v="20"/>
    <n v="13"/>
    <n v="13"/>
    <n v="12"/>
    <n v="10"/>
  </r>
  <r>
    <x v="6"/>
    <x v="155"/>
    <s v="STEC"/>
    <n v="0"/>
    <n v="0"/>
    <n v="0"/>
    <n v="1"/>
    <n v="1"/>
    <n v="0"/>
    <n v="0"/>
    <n v="0"/>
    <n v="0"/>
    <n v="0"/>
  </r>
  <r>
    <x v="6"/>
    <x v="156"/>
    <s v="SST"/>
    <n v="1"/>
    <n v="4"/>
    <n v="6"/>
    <n v="11"/>
    <n v="19"/>
    <n v="23"/>
    <n v="38"/>
    <n v="31"/>
    <n v="33"/>
    <n v="29"/>
  </r>
  <r>
    <x v="6"/>
    <x v="157"/>
    <s v="SSSU"/>
    <n v="0"/>
    <n v="0"/>
    <n v="0"/>
    <n v="0"/>
    <n v="2"/>
    <n v="15"/>
    <n v="20"/>
    <n v="30"/>
    <n v="32"/>
    <n v="21"/>
  </r>
  <r>
    <x v="6"/>
    <x v="158"/>
    <s v="SSSC"/>
    <n v="0"/>
    <n v="0"/>
    <n v="0"/>
    <n v="0"/>
    <n v="0"/>
    <n v="0"/>
    <n v="0"/>
    <n v="0"/>
    <n v="0"/>
    <n v="5"/>
  </r>
  <r>
    <x v="6"/>
    <x v="159"/>
    <s v="SEMP"/>
    <n v="3"/>
    <n v="4"/>
    <n v="1"/>
    <n v="3"/>
    <n v="4"/>
    <n v="7"/>
    <n v="7"/>
    <n v="7"/>
    <n v="6"/>
    <n v="4"/>
  </r>
  <r>
    <x v="6"/>
    <x v="160"/>
    <s v="SFET"/>
    <n v="22"/>
    <n v="17"/>
    <n v="16"/>
    <n v="16"/>
    <n v="21"/>
    <n v="21"/>
    <n v="21"/>
    <n v="19"/>
    <n v="21"/>
    <n v="20"/>
  </r>
  <r>
    <x v="7"/>
    <x v="21"/>
    <s v="EPD5"/>
    <n v="1"/>
    <n v="1"/>
    <n v="3"/>
    <n v="2"/>
    <n v="1"/>
    <n v="0"/>
    <n v="0"/>
    <n v="0"/>
    <n v="0"/>
    <n v="0"/>
  </r>
  <r>
    <x v="7"/>
    <x v="22"/>
    <s v="TCSA"/>
    <n v="73"/>
    <n v="70"/>
    <n v="86"/>
    <n v="91"/>
    <n v="83"/>
    <n v="0"/>
    <n v="0"/>
    <n v="0"/>
    <n v="0"/>
    <n v="0"/>
  </r>
  <r>
    <x v="7"/>
    <x v="96"/>
    <s v="TCMG"/>
    <n v="22"/>
    <n v="19"/>
    <n v="25"/>
    <n v="33"/>
    <n v="43"/>
    <n v="0"/>
    <n v="0"/>
    <n v="0"/>
    <n v="0"/>
    <n v="0"/>
  </r>
  <r>
    <x v="7"/>
    <x v="9"/>
    <s v="IDS"/>
    <n v="0"/>
    <n v="0"/>
    <n v="0"/>
    <n v="1"/>
    <n v="0"/>
    <n v="0"/>
    <n v="0"/>
    <n v="0"/>
    <n v="0"/>
    <n v="0"/>
  </r>
  <r>
    <x v="7"/>
    <x v="27"/>
    <s v="TEET"/>
    <n v="32"/>
    <n v="32"/>
    <n v="39"/>
    <n v="55"/>
    <n v="46"/>
    <n v="0"/>
    <n v="0"/>
    <n v="0"/>
    <n v="0"/>
    <n v="0"/>
  </r>
  <r>
    <x v="7"/>
    <x v="161"/>
    <s v="TAET"/>
    <n v="0"/>
    <n v="1"/>
    <n v="0"/>
    <n v="0"/>
    <n v="0"/>
    <n v="0"/>
    <n v="0"/>
    <n v="0"/>
    <n v="0"/>
    <n v="0"/>
  </r>
  <r>
    <x v="7"/>
    <x v="162"/>
    <s v="TGN"/>
    <n v="24"/>
    <n v="33"/>
    <n v="12"/>
    <n v="5"/>
    <n v="2"/>
    <n v="0"/>
    <n v="0"/>
    <n v="0"/>
    <n v="0"/>
    <n v="0"/>
  </r>
  <r>
    <x v="7"/>
    <x v="62"/>
    <s v="TGT"/>
    <n v="8"/>
    <n v="7"/>
    <n v="6"/>
    <n v="10"/>
    <n v="6"/>
    <n v="0"/>
    <n v="0"/>
    <n v="0"/>
    <n v="0"/>
    <n v="0"/>
  </r>
  <r>
    <x v="7"/>
    <x v="68"/>
    <s v="TMET"/>
    <n v="99"/>
    <n v="114"/>
    <n v="134"/>
    <n v="151"/>
    <n v="169"/>
    <n v="0"/>
    <n v="0"/>
    <n v="0"/>
    <n v="0"/>
    <n v="0"/>
  </r>
  <r>
    <x v="7"/>
    <x v="163"/>
    <s v="TMIN"/>
    <n v="10"/>
    <n v="12"/>
    <n v="14"/>
    <n v="16"/>
    <n v="11"/>
    <n v="0"/>
    <n v="0"/>
    <n v="0"/>
    <n v="0"/>
    <n v="0"/>
  </r>
  <r>
    <x v="7"/>
    <x v="79"/>
    <s v="TSE"/>
    <n v="17"/>
    <n v="14"/>
    <n v="15"/>
    <n v="16"/>
    <n v="14"/>
    <n v="0"/>
    <n v="0"/>
    <n v="0"/>
    <n v="0"/>
    <n v="0"/>
  </r>
</pivotCacheRecords>
</file>

<file path=xl/pivotCache/pivotCacheRecords2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s v="NDG"/>
    <n v="19"/>
    <n v="27"/>
    <n v="21"/>
    <n v="22"/>
    <n v="36"/>
    <n v="31"/>
    <n v="14"/>
    <n v="12"/>
    <n v="15"/>
    <n v="10"/>
  </r>
  <r>
    <x v="0"/>
    <x v="1"/>
    <s v="IGCS"/>
    <n v="0"/>
    <n v="0"/>
    <n v="0"/>
    <n v="1"/>
    <n v="0"/>
    <n v="0"/>
    <n v="0"/>
    <n v="0"/>
    <n v="0"/>
    <n v="0"/>
  </r>
  <r>
    <x v="1"/>
    <x v="2"/>
    <s v="BACC"/>
    <n v="6"/>
    <n v="10"/>
    <n v="9"/>
    <n v="11"/>
    <n v="14"/>
    <n v="10"/>
    <n v="6"/>
    <n v="7"/>
    <n v="10"/>
    <n v="10"/>
  </r>
  <r>
    <x v="1"/>
    <x v="3"/>
    <s v="BNRE"/>
    <n v="11"/>
    <n v="7"/>
    <n v="4"/>
    <n v="5"/>
    <n v="4"/>
    <n v="2"/>
    <n v="1"/>
    <n v="1"/>
    <n v="1"/>
    <n v="2"/>
  </r>
  <r>
    <x v="1"/>
    <x v="4"/>
    <s v="BMBA"/>
    <n v="23"/>
    <n v="26"/>
    <n v="28"/>
    <n v="30"/>
    <n v="47"/>
    <n v="35"/>
    <n v="46"/>
    <n v="41"/>
    <n v="40"/>
    <n v="60"/>
  </r>
  <r>
    <x v="1"/>
    <x v="5"/>
    <s v="IDS"/>
    <n v="1"/>
    <n v="0"/>
    <n v="3"/>
    <n v="15"/>
    <n v="16"/>
    <n v="6"/>
    <n v="3"/>
    <n v="3"/>
    <n v="0"/>
    <n v="0"/>
  </r>
  <r>
    <x v="1"/>
    <x v="6"/>
    <s v="BMEM"/>
    <n v="0"/>
    <n v="0"/>
    <n v="0"/>
    <n v="0"/>
    <n v="0"/>
    <n v="0"/>
    <n v="1"/>
    <n v="9"/>
    <n v="25"/>
    <n v="39"/>
  </r>
  <r>
    <x v="1"/>
    <x v="7"/>
    <s v="CFA"/>
    <n v="0"/>
    <n v="0"/>
    <n v="0"/>
    <n v="0"/>
    <n v="0"/>
    <n v="0"/>
    <n v="0"/>
    <n v="1"/>
    <n v="0"/>
    <n v="0"/>
  </r>
  <r>
    <x v="2"/>
    <x v="8"/>
    <s v="CAIH"/>
    <n v="0"/>
    <n v="0"/>
    <n v="0"/>
    <n v="0"/>
    <n v="0"/>
    <n v="0"/>
    <n v="0"/>
    <n v="0"/>
    <n v="0"/>
    <n v="1"/>
  </r>
  <r>
    <x v="2"/>
    <x v="9"/>
    <s v="EPD5"/>
    <n v="0"/>
    <n v="0"/>
    <n v="0"/>
    <n v="0"/>
    <n v="0"/>
    <n v="5"/>
    <n v="5"/>
    <n v="4"/>
    <n v="8"/>
    <n v="8"/>
  </r>
  <r>
    <x v="2"/>
    <x v="10"/>
    <s v="SCS"/>
    <n v="0"/>
    <n v="0"/>
    <n v="0"/>
    <n v="0"/>
    <n v="0"/>
    <n v="47"/>
    <n v="56"/>
    <n v="46"/>
    <n v="55"/>
    <n v="63"/>
  </r>
  <r>
    <x v="2"/>
    <x v="11"/>
    <s v="SCSC"/>
    <n v="0"/>
    <n v="0"/>
    <n v="0"/>
    <n v="0"/>
    <n v="0"/>
    <n v="4"/>
    <n v="6"/>
    <n v="5"/>
    <n v="7"/>
    <n v="11"/>
  </r>
  <r>
    <x v="2"/>
    <x v="5"/>
    <s v="IDS"/>
    <n v="0"/>
    <n v="0"/>
    <n v="0"/>
    <n v="0"/>
    <n v="0"/>
    <n v="20"/>
    <n v="17"/>
    <n v="21"/>
    <n v="39"/>
    <n v="76"/>
  </r>
  <r>
    <x v="2"/>
    <x v="12"/>
    <s v="IDSF"/>
    <n v="0"/>
    <n v="0"/>
    <n v="0"/>
    <n v="0"/>
    <n v="0"/>
    <n v="0"/>
    <n v="0"/>
    <n v="1"/>
    <n v="0"/>
    <n v="2"/>
  </r>
  <r>
    <x v="2"/>
    <x v="13"/>
    <s v="CHI"/>
    <n v="0"/>
    <n v="0"/>
    <n v="0"/>
    <n v="0"/>
    <n v="0"/>
    <n v="7"/>
    <n v="5"/>
    <n v="9"/>
    <n v="36"/>
    <n v="68"/>
  </r>
  <r>
    <x v="2"/>
    <x v="14"/>
    <s v="CMEC"/>
    <n v="0"/>
    <n v="0"/>
    <n v="0"/>
    <n v="0"/>
    <n v="0"/>
    <n v="0"/>
    <n v="1"/>
    <n v="0"/>
    <n v="0"/>
    <n v="0"/>
  </r>
  <r>
    <x v="2"/>
    <x v="15"/>
    <s v="CSPH"/>
    <n v="0"/>
    <n v="0"/>
    <n v="0"/>
    <n v="0"/>
    <n v="0"/>
    <n v="0"/>
    <n v="0"/>
    <n v="0"/>
    <n v="1"/>
    <n v="1"/>
  </r>
  <r>
    <x v="3"/>
    <x v="16"/>
    <s v="CAEP"/>
    <n v="2"/>
    <n v="3"/>
    <n v="2"/>
    <n v="1"/>
    <n v="0"/>
    <n v="2"/>
    <n v="3"/>
    <n v="1"/>
    <n v="1"/>
    <n v="6"/>
  </r>
  <r>
    <x v="3"/>
    <x v="17"/>
    <s v="CAPM"/>
    <n v="0"/>
    <n v="0"/>
    <n v="0"/>
    <n v="0"/>
    <n v="0"/>
    <n v="0"/>
    <n v="0"/>
    <n v="0"/>
    <n v="0"/>
    <n v="3"/>
  </r>
  <r>
    <x v="3"/>
    <x v="18"/>
    <s v="AERC"/>
    <n v="0"/>
    <n v="0"/>
    <n v="0"/>
    <n v="0"/>
    <n v="0"/>
    <n v="0"/>
    <n v="0"/>
    <n v="1"/>
    <n v="1"/>
    <n v="0"/>
  </r>
  <r>
    <x v="3"/>
    <x v="19"/>
    <s v="IAS"/>
    <n v="4"/>
    <n v="2"/>
    <n v="1"/>
    <n v="3"/>
    <n v="2"/>
    <n v="1"/>
    <n v="1"/>
    <n v="3"/>
    <n v="4"/>
    <n v="2"/>
  </r>
  <r>
    <x v="3"/>
    <x v="20"/>
    <s v="IASC"/>
    <n v="0"/>
    <n v="0"/>
    <n v="0"/>
    <n v="12"/>
    <n v="10"/>
    <n v="7"/>
    <n v="6"/>
    <n v="5"/>
    <n v="3"/>
    <n v="1"/>
  </r>
  <r>
    <x v="3"/>
    <x v="21"/>
    <s v="IBMB"/>
    <n v="2"/>
    <n v="2"/>
    <n v="2"/>
    <n v="1"/>
    <n v="1"/>
    <n v="0"/>
    <n v="0"/>
    <n v="0"/>
    <n v="0"/>
    <n v="0"/>
  </r>
  <r>
    <x v="3"/>
    <x v="22"/>
    <s v="EBE"/>
    <n v="30"/>
    <n v="38"/>
    <n v="36"/>
    <n v="32"/>
    <n v="37"/>
    <n v="25"/>
    <n v="18"/>
    <n v="21"/>
    <n v="29"/>
    <n v="33"/>
  </r>
  <r>
    <x v="3"/>
    <x v="23"/>
    <s v="ECM"/>
    <n v="48"/>
    <n v="41"/>
    <n v="40"/>
    <n v="40"/>
    <n v="34"/>
    <n v="30"/>
    <n v="29"/>
    <n v="29"/>
    <n v="29"/>
    <n v="32"/>
  </r>
  <r>
    <x v="3"/>
    <x v="24"/>
    <s v="ECE"/>
    <n v="75"/>
    <n v="78"/>
    <n v="72"/>
    <n v="57"/>
    <n v="47"/>
    <n v="47"/>
    <n v="43"/>
    <n v="55"/>
    <n v="55"/>
    <n v="73"/>
  </r>
  <r>
    <x v="3"/>
    <x v="25"/>
    <s v="CCFD"/>
    <n v="0"/>
    <n v="0"/>
    <n v="0"/>
    <n v="0"/>
    <n v="0"/>
    <n v="0"/>
    <n v="0"/>
    <n v="0"/>
    <n v="0"/>
    <n v="3"/>
  </r>
  <r>
    <x v="3"/>
    <x v="9"/>
    <s v="EPD5"/>
    <n v="2"/>
    <n v="4"/>
    <n v="3"/>
    <n v="4"/>
    <n v="3"/>
    <n v="3"/>
    <n v="3"/>
    <n v="4"/>
    <n v="3"/>
    <n v="1"/>
  </r>
  <r>
    <x v="3"/>
    <x v="26"/>
    <s v="ECP"/>
    <n v="14"/>
    <n v="24"/>
    <n v="31"/>
    <n v="28"/>
    <n v="21"/>
    <n v="15"/>
    <n v="11"/>
    <n v="9"/>
    <n v="5"/>
    <n v="5"/>
  </r>
  <r>
    <x v="3"/>
    <x v="27"/>
    <s v="CCS"/>
    <n v="0"/>
    <n v="0"/>
    <n v="0"/>
    <n v="0"/>
    <n v="0"/>
    <n v="0"/>
    <n v="0"/>
    <n v="0"/>
    <n v="0"/>
    <n v="1"/>
  </r>
  <r>
    <x v="3"/>
    <x v="5"/>
    <s v="IDS"/>
    <n v="0"/>
    <n v="0"/>
    <n v="0"/>
    <n v="6"/>
    <n v="2"/>
    <n v="1"/>
    <n v="0"/>
    <n v="0"/>
    <n v="0"/>
    <n v="0"/>
  </r>
  <r>
    <x v="3"/>
    <x v="28"/>
    <s v="EECE"/>
    <n v="0"/>
    <n v="0"/>
    <n v="0"/>
    <n v="0"/>
    <n v="0"/>
    <n v="0"/>
    <n v="0"/>
    <n v="46"/>
    <n v="68"/>
    <n v="73"/>
  </r>
  <r>
    <x v="3"/>
    <x v="29"/>
    <s v="EEE"/>
    <n v="256"/>
    <n v="253"/>
    <n v="215"/>
    <n v="187"/>
    <n v="137"/>
    <n v="118"/>
    <n v="101"/>
    <n v="44"/>
    <n v="33"/>
    <n v="31"/>
  </r>
  <r>
    <x v="3"/>
    <x v="30"/>
    <s v="CESR"/>
    <n v="0"/>
    <n v="0"/>
    <n v="0"/>
    <n v="0"/>
    <n v="0"/>
    <n v="0"/>
    <n v="0"/>
    <n v="0"/>
    <n v="1"/>
    <n v="1"/>
  </r>
  <r>
    <x v="3"/>
    <x v="31"/>
    <s v="EGR"/>
    <n v="6"/>
    <n v="12"/>
    <n v="9"/>
    <n v="4"/>
    <n v="1"/>
    <n v="1"/>
    <n v="6"/>
    <n v="3"/>
    <n v="2"/>
    <n v="2"/>
  </r>
  <r>
    <x v="3"/>
    <x v="32"/>
    <s v="EPD2"/>
    <n v="20"/>
    <n v="19"/>
    <n v="16"/>
    <n v="10"/>
    <n v="10"/>
    <n v="10"/>
    <n v="8"/>
    <n v="11"/>
    <n v="13"/>
    <n v="12"/>
  </r>
  <r>
    <x v="3"/>
    <x v="33"/>
    <s v="EEM"/>
    <n v="2"/>
    <n v="2"/>
    <n v="1"/>
    <n v="3"/>
    <n v="0"/>
    <n v="0"/>
    <n v="0"/>
    <n v="0"/>
    <n v="0"/>
    <n v="3"/>
  </r>
  <r>
    <x v="3"/>
    <x v="34"/>
    <s v="EEN"/>
    <n v="38"/>
    <n v="43"/>
    <n v="35"/>
    <n v="29"/>
    <n v="22"/>
    <n v="14"/>
    <n v="15"/>
    <n v="16"/>
    <n v="30"/>
    <n v="23"/>
  </r>
  <r>
    <x v="3"/>
    <x v="35"/>
    <s v="EENS"/>
    <n v="5"/>
    <n v="4"/>
    <n v="5"/>
    <n v="3"/>
    <n v="2"/>
    <n v="2"/>
    <n v="1"/>
    <n v="0"/>
    <n v="4"/>
    <n v="5"/>
  </r>
  <r>
    <x v="3"/>
    <x v="36"/>
    <s v="EGE"/>
    <n v="11"/>
    <n v="9"/>
    <n v="6"/>
    <n v="4"/>
    <n v="6"/>
    <n v="8"/>
    <n v="9"/>
    <n v="10"/>
    <n v="10"/>
    <n v="7"/>
  </r>
  <r>
    <x v="3"/>
    <x v="37"/>
    <s v="EGL"/>
    <n v="44"/>
    <n v="42"/>
    <n v="32"/>
    <n v="29"/>
    <n v="34"/>
    <n v="31"/>
    <n v="30"/>
    <n v="25"/>
    <n v="17"/>
    <n v="17"/>
  </r>
  <r>
    <x v="3"/>
    <x v="38"/>
    <s v="EGP"/>
    <n v="27"/>
    <n v="29"/>
    <n v="18"/>
    <n v="8"/>
    <n v="8"/>
    <n v="9"/>
    <n v="7"/>
    <n v="10"/>
    <n v="12"/>
    <n v="12"/>
  </r>
  <r>
    <x v="3"/>
    <x v="39"/>
    <s v="CHEV"/>
    <n v="1"/>
    <n v="0"/>
    <n v="0"/>
    <n v="0"/>
    <n v="1"/>
    <n v="3"/>
    <n v="4"/>
    <n v="5"/>
    <n v="4"/>
    <n v="1"/>
  </r>
  <r>
    <x v="3"/>
    <x v="40"/>
    <s v="TGT"/>
    <n v="0"/>
    <n v="0"/>
    <n v="0"/>
    <n v="0"/>
    <n v="0"/>
    <n v="7"/>
    <n v="7"/>
    <n v="6"/>
    <n v="2"/>
    <n v="7"/>
  </r>
  <r>
    <x v="3"/>
    <x v="41"/>
    <s v="CME"/>
    <n v="0"/>
    <n v="0"/>
    <n v="0"/>
    <n v="0"/>
    <n v="0"/>
    <n v="0"/>
    <n v="0"/>
    <n v="3"/>
    <n v="5"/>
    <n v="3"/>
  </r>
  <r>
    <x v="3"/>
    <x v="42"/>
    <s v="EMME"/>
    <n v="0"/>
    <n v="0"/>
    <n v="0"/>
    <n v="0"/>
    <n v="0"/>
    <n v="0"/>
    <n v="0"/>
    <n v="0"/>
    <n v="1"/>
    <n v="8"/>
  </r>
  <r>
    <x v="3"/>
    <x v="43"/>
    <s v="EMSE"/>
    <n v="33"/>
    <n v="43"/>
    <n v="37"/>
    <n v="42"/>
    <n v="38"/>
    <n v="39"/>
    <n v="42"/>
    <n v="38"/>
    <n v="30"/>
    <n v="29"/>
  </r>
  <r>
    <x v="3"/>
    <x v="44"/>
    <s v="MEEM"/>
    <n v="102"/>
    <n v="100"/>
    <n v="104"/>
    <n v="115"/>
    <n v="118"/>
    <n v="104"/>
    <n v="110"/>
    <n v="116"/>
    <n v="105"/>
    <n v="99"/>
  </r>
  <r>
    <x v="3"/>
    <x v="45"/>
    <s v="EME"/>
    <n v="218"/>
    <n v="265"/>
    <n v="277"/>
    <n v="257"/>
    <n v="265"/>
    <n v="259"/>
    <n v="205"/>
    <n v="177"/>
    <n v="202"/>
    <n v="148"/>
  </r>
  <r>
    <x v="3"/>
    <x v="46"/>
    <s v="EMG"/>
    <n v="1"/>
    <n v="3"/>
    <n v="3"/>
    <n v="2"/>
    <n v="2"/>
    <n v="2"/>
    <n v="2"/>
    <n v="4"/>
    <n v="6"/>
    <n v="10"/>
  </r>
  <r>
    <x v="3"/>
    <x v="47"/>
    <s v="CNHD"/>
    <n v="0"/>
    <n v="0"/>
    <n v="0"/>
    <n v="0"/>
    <n v="0"/>
    <n v="0"/>
    <n v="0"/>
    <n v="2"/>
    <n v="2"/>
    <n v="1"/>
  </r>
  <r>
    <x v="3"/>
    <x v="48"/>
    <s v="CQE"/>
    <n v="0"/>
    <n v="0"/>
    <n v="0"/>
    <n v="0"/>
    <n v="0"/>
    <n v="0"/>
    <n v="0"/>
    <n v="0"/>
    <n v="1"/>
    <n v="0"/>
  </r>
  <r>
    <x v="3"/>
    <x v="49"/>
    <s v="CRWI"/>
    <n v="0"/>
    <n v="0"/>
    <n v="0"/>
    <n v="0"/>
    <n v="0"/>
    <n v="0"/>
    <n v="0"/>
    <n v="0"/>
    <n v="1"/>
    <n v="1"/>
  </r>
  <r>
    <x v="3"/>
    <x v="50"/>
    <s v="ISSC"/>
    <n v="0"/>
    <n v="0"/>
    <n v="0"/>
    <n v="0"/>
    <n v="0"/>
    <n v="0"/>
    <n v="0"/>
    <n v="1"/>
    <n v="0"/>
    <n v="0"/>
  </r>
  <r>
    <x v="3"/>
    <x v="51"/>
    <s v="CSEA"/>
    <n v="0"/>
    <n v="0"/>
    <n v="0"/>
    <n v="0"/>
    <n v="0"/>
    <n v="0"/>
    <n v="0"/>
    <n v="1"/>
    <n v="1"/>
    <n v="1"/>
  </r>
  <r>
    <x v="3"/>
    <x v="52"/>
    <s v="CSEB"/>
    <n v="0"/>
    <n v="0"/>
    <n v="0"/>
    <n v="0"/>
    <n v="0"/>
    <n v="0"/>
    <n v="0"/>
    <n v="0"/>
    <n v="1"/>
    <n v="1"/>
  </r>
  <r>
    <x v="3"/>
    <x v="53"/>
    <s v="CSED"/>
    <n v="0"/>
    <n v="0"/>
    <n v="0"/>
    <n v="0"/>
    <n v="0"/>
    <n v="0"/>
    <n v="0"/>
    <n v="0"/>
    <n v="3"/>
    <n v="4"/>
  </r>
  <r>
    <x v="3"/>
    <x v="54"/>
    <s v="CSET"/>
    <n v="0"/>
    <n v="0"/>
    <n v="0"/>
    <n v="0"/>
    <n v="0"/>
    <n v="0"/>
    <n v="0"/>
    <n v="2"/>
    <n v="0"/>
    <n v="2"/>
  </r>
  <r>
    <x v="3"/>
    <x v="55"/>
    <s v="CVD"/>
    <n v="0"/>
    <n v="0"/>
    <n v="0"/>
    <n v="0"/>
    <n v="0"/>
    <n v="0"/>
    <n v="0"/>
    <n v="1"/>
    <n v="1"/>
    <n v="1"/>
  </r>
  <r>
    <x v="3"/>
    <x v="56"/>
    <s v="CWRM"/>
    <n v="0"/>
    <n v="0"/>
    <n v="0"/>
    <n v="0"/>
    <n v="0"/>
    <n v="0"/>
    <n v="0"/>
    <n v="3"/>
    <n v="2"/>
    <n v="1"/>
  </r>
  <r>
    <x v="4"/>
    <x v="57"/>
    <s v="FAE"/>
    <n v="11"/>
    <n v="8"/>
    <n v="8"/>
    <n v="6"/>
    <n v="5"/>
    <n v="4"/>
    <n v="9"/>
    <n v="13"/>
    <n v="13"/>
    <n v="13"/>
  </r>
  <r>
    <x v="4"/>
    <x v="21"/>
    <s v="IBMB"/>
    <n v="2"/>
    <n v="1"/>
    <n v="1"/>
    <n v="1"/>
    <n v="1"/>
    <n v="0"/>
    <n v="0"/>
    <n v="0"/>
    <n v="0"/>
    <n v="0"/>
  </r>
  <r>
    <x v="4"/>
    <x v="9"/>
    <s v="EPD5"/>
    <n v="1"/>
    <n v="1"/>
    <n v="1"/>
    <n v="0"/>
    <n v="0"/>
    <n v="0"/>
    <n v="1"/>
    <n v="1"/>
    <n v="1"/>
    <n v="1"/>
  </r>
  <r>
    <x v="4"/>
    <x v="5"/>
    <s v="IDS"/>
    <n v="0"/>
    <n v="0"/>
    <n v="0"/>
    <n v="1"/>
    <n v="2"/>
    <n v="2"/>
    <n v="0"/>
    <n v="0"/>
    <n v="0"/>
    <n v="0"/>
  </r>
  <r>
    <x v="4"/>
    <x v="32"/>
    <s v="EPD2"/>
    <n v="1"/>
    <n v="1"/>
    <n v="1"/>
    <n v="1"/>
    <n v="1"/>
    <n v="0"/>
    <n v="0"/>
    <n v="0"/>
    <n v="0"/>
    <n v="0"/>
  </r>
  <r>
    <x v="4"/>
    <x v="58"/>
    <s v="FMGB"/>
    <n v="5"/>
    <n v="7"/>
    <n v="7"/>
    <n v="5"/>
    <n v="6"/>
    <n v="4"/>
    <n v="2"/>
    <n v="5"/>
    <n v="7"/>
    <n v="5"/>
  </r>
  <r>
    <x v="4"/>
    <x v="59"/>
    <s v="FFEM"/>
    <n v="6"/>
    <n v="6"/>
    <n v="5"/>
    <n v="6"/>
    <n v="6"/>
    <n v="8"/>
    <n v="8"/>
    <n v="8"/>
    <n v="8"/>
    <n v="6"/>
  </r>
  <r>
    <x v="4"/>
    <x v="60"/>
    <s v="FFS"/>
    <n v="26"/>
    <n v="24"/>
    <n v="20"/>
    <n v="17"/>
    <n v="21"/>
    <n v="25"/>
    <n v="21"/>
    <n v="19"/>
    <n v="18"/>
    <n v="16"/>
  </r>
  <r>
    <x v="4"/>
    <x v="61"/>
    <s v="FFR"/>
    <n v="9"/>
    <n v="12"/>
    <n v="10"/>
    <n v="10"/>
    <n v="10"/>
    <n v="7"/>
    <n v="5"/>
    <n v="3"/>
    <n v="2"/>
    <n v="0"/>
  </r>
  <r>
    <x v="4"/>
    <x v="62"/>
    <s v="FMF"/>
    <n v="12"/>
    <n v="15"/>
    <n v="13"/>
    <n v="12"/>
    <n v="14"/>
    <n v="14"/>
    <n v="9"/>
    <n v="8"/>
    <n v="12"/>
    <n v="8"/>
  </r>
  <r>
    <x v="4"/>
    <x v="63"/>
    <s v="FGIS"/>
    <n v="2"/>
    <n v="9"/>
    <n v="5"/>
    <n v="3"/>
    <n v="4"/>
    <n v="4"/>
    <n v="9"/>
    <n v="8"/>
    <n v="14"/>
    <n v="11"/>
  </r>
  <r>
    <x v="5"/>
    <x v="14"/>
    <s v="IME"/>
    <n v="0"/>
    <n v="0"/>
    <n v="0"/>
    <n v="0"/>
    <n v="0"/>
    <n v="1"/>
    <n v="10"/>
    <n v="28"/>
    <n v="39"/>
    <n v="46"/>
  </r>
  <r>
    <x v="6"/>
    <x v="64"/>
    <s v="SACS"/>
    <n v="18"/>
    <n v="16"/>
    <n v="14"/>
    <n v="14"/>
    <n v="18"/>
    <n v="18"/>
    <n v="23"/>
    <n v="25"/>
    <n v="22"/>
    <n v="22"/>
  </r>
  <r>
    <x v="6"/>
    <x v="65"/>
    <s v="SAP"/>
    <n v="0"/>
    <n v="1"/>
    <n v="4"/>
    <n v="6"/>
    <n v="10"/>
    <n v="11"/>
    <n v="15"/>
    <n v="17"/>
    <n v="14"/>
    <n v="17"/>
  </r>
  <r>
    <x v="6"/>
    <x v="66"/>
    <s v="SASE"/>
    <n v="27"/>
    <n v="17"/>
    <n v="19"/>
    <n v="14"/>
    <n v="15"/>
    <n v="10"/>
    <n v="8"/>
    <n v="0"/>
    <n v="0"/>
    <n v="0"/>
  </r>
  <r>
    <x v="6"/>
    <x v="67"/>
    <s v="CAS"/>
    <n v="0"/>
    <n v="0"/>
    <n v="0"/>
    <n v="0"/>
    <n v="0"/>
    <n v="0"/>
    <n v="0"/>
    <n v="0"/>
    <n v="1"/>
    <n v="1"/>
  </r>
  <r>
    <x v="6"/>
    <x v="68"/>
    <s v="SAST"/>
    <n v="0"/>
    <n v="0"/>
    <n v="0"/>
    <n v="0"/>
    <n v="0"/>
    <n v="28"/>
    <n v="67"/>
    <n v="66"/>
    <n v="60"/>
    <n v="39"/>
  </r>
  <r>
    <x v="6"/>
    <x v="19"/>
    <s v="IAS"/>
    <n v="8"/>
    <n v="7"/>
    <n v="8"/>
    <n v="7"/>
    <n v="9"/>
    <n v="6"/>
    <n v="5"/>
    <n v="5"/>
    <n v="8"/>
    <n v="7"/>
  </r>
  <r>
    <x v="6"/>
    <x v="21"/>
    <s v="IBMB"/>
    <n v="8"/>
    <n v="8"/>
    <n v="7"/>
    <n v="8"/>
    <n v="11"/>
    <n v="7"/>
    <n v="9"/>
    <n v="9"/>
    <n v="7"/>
    <n v="8"/>
  </r>
  <r>
    <x v="6"/>
    <x v="69"/>
    <s v="SBL"/>
    <n v="37"/>
    <n v="40"/>
    <n v="44"/>
    <n v="45"/>
    <n v="36"/>
    <n v="37"/>
    <n v="35"/>
    <n v="38"/>
    <n v="30"/>
    <n v="32"/>
  </r>
  <r>
    <x v="6"/>
    <x v="70"/>
    <s v="SCH"/>
    <n v="38"/>
    <n v="33"/>
    <n v="24"/>
    <n v="27"/>
    <n v="34"/>
    <n v="33"/>
    <n v="29"/>
    <n v="29"/>
    <n v="39"/>
    <n v="33"/>
  </r>
  <r>
    <x v="6"/>
    <x v="9"/>
    <s v="EPD5"/>
    <n v="1"/>
    <n v="2"/>
    <n v="2"/>
    <n v="3"/>
    <n v="2"/>
    <n v="1"/>
    <n v="3"/>
    <n v="3"/>
    <n v="3"/>
    <n v="3"/>
  </r>
  <r>
    <x v="6"/>
    <x v="10"/>
    <s v="SCS"/>
    <n v="35"/>
    <n v="43"/>
    <n v="47"/>
    <n v="44"/>
    <n v="51"/>
    <n v="0"/>
    <n v="0"/>
    <n v="0"/>
    <n v="0"/>
    <n v="0"/>
  </r>
  <r>
    <x v="6"/>
    <x v="11"/>
    <s v="SCSC"/>
    <n v="0"/>
    <n v="0"/>
    <n v="0"/>
    <n v="2"/>
    <n v="2"/>
    <n v="0"/>
    <n v="0"/>
    <n v="0"/>
    <n v="0"/>
    <n v="0"/>
  </r>
  <r>
    <x v="6"/>
    <x v="5"/>
    <s v="IDS"/>
    <n v="0"/>
    <n v="3"/>
    <n v="18"/>
    <n v="18"/>
    <n v="19"/>
    <n v="2"/>
    <n v="1"/>
    <n v="1"/>
    <n v="0"/>
    <n v="0"/>
  </r>
  <r>
    <x v="6"/>
    <x v="32"/>
    <s v="EPD2"/>
    <n v="1"/>
    <n v="0"/>
    <n v="0"/>
    <n v="0"/>
    <n v="0"/>
    <n v="0"/>
    <n v="0"/>
    <n v="0"/>
    <n v="0"/>
    <n v="0"/>
  </r>
  <r>
    <x v="6"/>
    <x v="71"/>
    <s v="SPE"/>
    <n v="6"/>
    <n v="6"/>
    <n v="2"/>
    <n v="1"/>
    <n v="0"/>
    <n v="0"/>
    <n v="0"/>
    <n v="0"/>
    <n v="0"/>
    <n v="0"/>
  </r>
  <r>
    <x v="6"/>
    <x v="72"/>
    <s v="SEEP"/>
    <n v="27"/>
    <n v="21"/>
    <n v="17"/>
    <n v="17"/>
    <n v="21"/>
    <n v="23"/>
    <n v="23"/>
    <n v="22"/>
    <n v="22"/>
    <n v="19"/>
  </r>
  <r>
    <x v="6"/>
    <x v="73"/>
    <s v="SIHA"/>
    <n v="10"/>
    <n v="8"/>
    <n v="8"/>
    <n v="9"/>
    <n v="8"/>
    <n v="8"/>
    <n v="14"/>
    <n v="14"/>
    <n v="12"/>
    <n v="15"/>
  </r>
  <r>
    <x v="6"/>
    <x v="74"/>
    <s v="SSM"/>
    <n v="10"/>
    <n v="9"/>
    <n v="7"/>
    <n v="9"/>
    <n v="6"/>
    <n v="9"/>
    <n v="3"/>
    <n v="0"/>
    <n v="0"/>
    <n v="0"/>
  </r>
  <r>
    <x v="6"/>
    <x v="75"/>
    <s v="SKIP"/>
    <n v="0"/>
    <n v="0"/>
    <n v="0"/>
    <n v="2"/>
    <n v="6"/>
    <n v="7"/>
    <n v="6"/>
    <n v="5"/>
    <n v="5"/>
    <n v="4"/>
  </r>
  <r>
    <x v="6"/>
    <x v="76"/>
    <s v="SKIN"/>
    <n v="7"/>
    <n v="10"/>
    <n v="6"/>
    <n v="7"/>
    <n v="10"/>
    <n v="7"/>
    <n v="7"/>
    <n v="4"/>
    <n v="6"/>
    <n v="12"/>
  </r>
  <r>
    <x v="6"/>
    <x v="77"/>
    <s v="SMAG"/>
    <n v="42"/>
    <n v="44"/>
    <n v="41"/>
    <n v="41"/>
    <n v="35"/>
    <n v="31"/>
    <n v="18"/>
    <n v="14"/>
    <n v="19"/>
    <n v="20"/>
  </r>
  <r>
    <x v="6"/>
    <x v="78"/>
    <s v="SPH"/>
    <n v="27"/>
    <n v="26"/>
    <n v="25"/>
    <n v="29"/>
    <n v="29"/>
    <n v="19"/>
    <n v="20"/>
    <n v="27"/>
    <n v="29"/>
    <n v="27"/>
  </r>
  <r>
    <x v="6"/>
    <x v="79"/>
    <s v="CPSE"/>
    <n v="0"/>
    <n v="0"/>
    <n v="0"/>
    <n v="1"/>
    <n v="1"/>
    <n v="0"/>
    <n v="0"/>
    <n v="0"/>
    <n v="0"/>
    <n v="0"/>
  </r>
  <r>
    <x v="6"/>
    <x v="80"/>
    <s v="SRC"/>
    <n v="19"/>
    <n v="1"/>
    <n v="0"/>
    <n v="0"/>
    <n v="0"/>
    <n v="0"/>
    <n v="0"/>
    <n v="0"/>
    <n v="0"/>
    <n v="0"/>
  </r>
  <r>
    <x v="6"/>
    <x v="81"/>
    <s v="SRTC"/>
    <n v="26"/>
    <n v="36"/>
    <n v="44"/>
    <n v="46"/>
    <n v="38"/>
    <n v="35"/>
    <n v="34"/>
    <n v="30"/>
    <n v="31"/>
    <n v="25"/>
  </r>
  <r>
    <x v="6"/>
    <x v="82"/>
    <s v="SST"/>
    <n v="0"/>
    <n v="0"/>
    <n v="0"/>
    <n v="0"/>
    <n v="8"/>
    <n v="11"/>
    <n v="17"/>
    <n v="17"/>
    <n v="18"/>
    <n v="12"/>
  </r>
  <r>
    <x v="6"/>
    <x v="83"/>
    <s v="SSSC"/>
    <n v="0"/>
    <n v="0"/>
    <n v="0"/>
    <n v="0"/>
    <n v="0"/>
    <n v="0"/>
    <n v="0"/>
    <n v="0"/>
    <n v="0"/>
    <n v="5"/>
  </r>
  <r>
    <x v="7"/>
    <x v="9"/>
    <s v="EPD5"/>
    <n v="1"/>
    <n v="1"/>
    <n v="3"/>
    <n v="2"/>
    <n v="1"/>
    <n v="0"/>
    <n v="0"/>
    <n v="0"/>
    <n v="0"/>
    <n v="0"/>
  </r>
  <r>
    <x v="7"/>
    <x v="5"/>
    <s v="IDS"/>
    <n v="0"/>
    <n v="0"/>
    <n v="0"/>
    <n v="1"/>
    <n v="0"/>
    <n v="0"/>
    <n v="0"/>
    <n v="0"/>
    <n v="0"/>
    <n v="0"/>
  </r>
  <r>
    <x v="7"/>
    <x v="40"/>
    <s v="TGT"/>
    <n v="8"/>
    <n v="7"/>
    <n v="6"/>
    <n v="10"/>
    <n v="6"/>
    <n v="0"/>
    <n v="0"/>
    <n v="0"/>
    <n v="0"/>
    <n v="0"/>
  </r>
  <r>
    <x v="7"/>
    <x v="84"/>
    <s v="TMIN"/>
    <n v="10"/>
    <n v="12"/>
    <n v="14"/>
    <n v="16"/>
    <n v="11"/>
    <n v="0"/>
    <n v="0"/>
    <n v="0"/>
    <n v="0"/>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n v="30"/>
    <n v="7"/>
    <n v="37"/>
  </r>
  <r>
    <x v="0"/>
    <x v="1"/>
    <n v="36"/>
    <n v="3"/>
    <n v="39"/>
  </r>
  <r>
    <x v="1"/>
    <x v="0"/>
    <n v="114"/>
    <n v="43"/>
    <n v="157"/>
  </r>
  <r>
    <x v="1"/>
    <x v="1"/>
    <n v="259"/>
    <n v="68"/>
    <n v="327"/>
  </r>
  <r>
    <x v="2"/>
    <x v="0"/>
    <n v="111"/>
    <n v="85"/>
    <n v="196"/>
  </r>
  <r>
    <x v="2"/>
    <x v="1"/>
    <n v="713"/>
    <n v="145"/>
    <n v="858"/>
  </r>
  <r>
    <x v="3"/>
    <x v="0"/>
    <n v="863"/>
    <n v="152"/>
    <n v="1015"/>
  </r>
  <r>
    <x v="3"/>
    <x v="1"/>
    <n v="2538"/>
    <n v="511"/>
    <n v="3049"/>
  </r>
  <r>
    <x v="4"/>
    <x v="0"/>
    <n v="139"/>
    <n v="28"/>
    <n v="167"/>
  </r>
  <r>
    <x v="4"/>
    <x v="1"/>
    <n v="123"/>
    <n v="32"/>
    <n v="155"/>
  </r>
  <r>
    <x v="5"/>
    <x v="0"/>
    <n v="19"/>
    <n v="5"/>
    <n v="24"/>
  </r>
  <r>
    <x v="5"/>
    <x v="1"/>
    <n v="111"/>
    <n v="41"/>
    <n v="152"/>
  </r>
  <r>
    <x v="6"/>
    <x v="0"/>
    <n v="477"/>
    <n v="135"/>
    <n v="612"/>
  </r>
  <r>
    <x v="6"/>
    <x v="1"/>
    <n v="370"/>
    <n v="166"/>
    <n v="536"/>
  </r>
  <r>
    <x v="7"/>
    <x v="0"/>
    <n v="1753"/>
    <n v="455"/>
    <n v="2208"/>
  </r>
  <r>
    <x v="7"/>
    <x v="1"/>
    <n v="4150"/>
    <n v="966"/>
    <n v="511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n v="3"/>
    <n v="1"/>
    <n v="2"/>
    <n v="5"/>
    <n v="3"/>
    <n v="59"/>
    <n v="2"/>
    <n v="1"/>
    <n v="76"/>
  </r>
  <r>
    <x v="1"/>
    <n v="24"/>
    <n v="1"/>
    <n v="13"/>
    <n v="10"/>
    <n v="6"/>
    <n v="357"/>
    <n v="60"/>
    <n v="13"/>
    <n v="484"/>
  </r>
  <r>
    <x v="2"/>
    <n v="59"/>
    <n v="3"/>
    <n v="10"/>
    <n v="35"/>
    <n v="40"/>
    <n v="694"/>
    <n v="177"/>
    <n v="36"/>
    <n v="1054"/>
  </r>
  <r>
    <x v="3"/>
    <n v="187"/>
    <n v="18"/>
    <n v="26"/>
    <n v="78"/>
    <n v="109"/>
    <n v="3186"/>
    <n v="339"/>
    <n v="121"/>
    <n v="4064"/>
  </r>
  <r>
    <x v="4"/>
    <n v="16"/>
    <n v="3"/>
    <n v="2"/>
    <n v="2"/>
    <n v="6"/>
    <n v="275"/>
    <n v="10"/>
    <n v="8"/>
    <n v="322"/>
  </r>
  <r>
    <x v="5"/>
    <n v="6"/>
    <n v="2"/>
    <n v="3"/>
    <n v="0"/>
    <n v="7"/>
    <n v="111"/>
    <n v="44"/>
    <n v="3"/>
    <n v="176"/>
  </r>
  <r>
    <x v="6"/>
    <n v="52"/>
    <n v="9"/>
    <n v="24"/>
    <n v="21"/>
    <n v="34"/>
    <n v="843"/>
    <n v="122"/>
    <n v="43"/>
    <n v="114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102"/>
    <n v="85"/>
    <n v="71"/>
    <n v="55"/>
    <n v="0"/>
    <n v="3"/>
    <n v="1"/>
    <n v="12"/>
    <n v="18"/>
    <n v="347"/>
  </r>
  <r>
    <x v="1"/>
    <n v="9"/>
    <n v="11"/>
    <n v="3"/>
    <n v="5"/>
    <n v="0"/>
    <n v="1"/>
    <n v="1"/>
    <n v="4"/>
    <n v="3"/>
    <n v="37"/>
  </r>
  <r>
    <x v="2"/>
    <n v="17"/>
    <n v="12"/>
    <n v="8"/>
    <n v="14"/>
    <n v="0"/>
    <n v="2"/>
    <n v="4"/>
    <n v="17"/>
    <n v="6"/>
    <n v="80"/>
  </r>
  <r>
    <x v="3"/>
    <n v="26"/>
    <n v="29"/>
    <n v="23"/>
    <n v="40"/>
    <n v="0"/>
    <n v="5"/>
    <n v="1"/>
    <n v="11"/>
    <n v="12"/>
    <n v="147"/>
  </r>
  <r>
    <x v="4"/>
    <n v="71"/>
    <n v="50"/>
    <n v="31"/>
    <n v="30"/>
    <n v="0"/>
    <n v="3"/>
    <n v="1"/>
    <n v="12"/>
    <n v="7"/>
    <n v="205"/>
  </r>
  <r>
    <x v="5"/>
    <n v="1208"/>
    <n v="1119"/>
    <n v="1105"/>
    <n v="1436"/>
    <n v="29"/>
    <n v="36"/>
    <n v="36"/>
    <n v="384"/>
    <n v="172"/>
    <n v="5525"/>
  </r>
  <r>
    <x v="6"/>
    <n v="21"/>
    <n v="6"/>
    <n v="8"/>
    <n v="17"/>
    <n v="1"/>
    <n v="1"/>
    <n v="1"/>
    <n v="449"/>
    <n v="250"/>
    <n v="754"/>
  </r>
  <r>
    <x v="7"/>
    <n v="44"/>
    <n v="47"/>
    <n v="42"/>
    <n v="71"/>
    <n v="1"/>
    <n v="1"/>
    <n v="1"/>
    <n v="10"/>
    <n v="8"/>
    <n v="225"/>
  </r>
  <r>
    <x v="8"/>
    <n v="3"/>
    <n v="0"/>
    <n v="1"/>
    <n v="0"/>
    <n v="0"/>
    <n v="0"/>
    <n v="0"/>
    <n v="0"/>
    <n v="0"/>
    <n v="4"/>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x v="0"/>
    <s v="BACC"/>
    <n v="9"/>
  </r>
  <r>
    <x v="0"/>
    <x v="1"/>
    <s v="BEC"/>
    <n v="6"/>
  </r>
  <r>
    <x v="0"/>
    <x v="2"/>
    <s v="BEM"/>
    <n v="12"/>
  </r>
  <r>
    <x v="0"/>
    <x v="3"/>
    <s v="BFIN"/>
    <n v="12"/>
  </r>
  <r>
    <x v="0"/>
    <x v="4"/>
    <s v="BGN"/>
    <n v="31"/>
  </r>
  <r>
    <x v="0"/>
    <x v="5"/>
    <s v="BMGT"/>
    <n v="6"/>
  </r>
  <r>
    <x v="0"/>
    <x v="6"/>
    <s v="BMIS"/>
    <n v="5"/>
  </r>
  <r>
    <x v="0"/>
    <x v="7"/>
    <s v="BMKT"/>
    <n v="9"/>
  </r>
  <r>
    <x v="1"/>
    <x v="8"/>
    <s v="TCSA"/>
    <n v="5"/>
  </r>
  <r>
    <x v="1"/>
    <x v="9"/>
    <s v="SCS"/>
    <n v="140"/>
  </r>
  <r>
    <x v="1"/>
    <x v="10"/>
    <s v="CCY"/>
    <n v="23"/>
  </r>
  <r>
    <x v="1"/>
    <x v="11"/>
    <s v="IDS"/>
    <n v="6"/>
  </r>
  <r>
    <x v="1"/>
    <x v="12"/>
    <s v="TEET"/>
    <n v="5"/>
  </r>
  <r>
    <x v="1"/>
    <x v="13"/>
    <s v="CGN"/>
    <n v="4"/>
  </r>
  <r>
    <x v="1"/>
    <x v="14"/>
    <s v="SSEN"/>
    <n v="31"/>
  </r>
  <r>
    <x v="2"/>
    <x v="15"/>
    <s v="EAG"/>
    <n v="1"/>
  </r>
  <r>
    <x v="2"/>
    <x v="16"/>
    <s v="EBE"/>
    <n v="72"/>
  </r>
  <r>
    <x v="2"/>
    <x v="17"/>
    <s v="ECM"/>
    <n v="59"/>
  </r>
  <r>
    <x v="2"/>
    <x v="18"/>
    <s v="ECE"/>
    <n v="70"/>
  </r>
  <r>
    <x v="2"/>
    <x v="19"/>
    <s v="ECP"/>
    <n v="58"/>
  </r>
  <r>
    <x v="2"/>
    <x v="20"/>
    <s v="EEE"/>
    <n v="85"/>
  </r>
  <r>
    <x v="2"/>
    <x v="21"/>
    <s v="EEN"/>
    <n v="43"/>
  </r>
  <r>
    <x v="2"/>
    <x v="22"/>
    <s v="EGN"/>
    <n v="75"/>
  </r>
  <r>
    <x v="2"/>
    <x v="23"/>
    <s v="EGL"/>
    <n v="6"/>
  </r>
  <r>
    <x v="2"/>
    <x v="24"/>
    <s v="ECGE"/>
    <n v="5"/>
  </r>
  <r>
    <x v="2"/>
    <x v="25"/>
    <s v="EMSE"/>
    <n v="13"/>
  </r>
  <r>
    <x v="2"/>
    <x v="26"/>
    <s v="EME"/>
    <n v="303"/>
  </r>
  <r>
    <x v="2"/>
    <x v="27"/>
    <s v="TMET"/>
    <n v="39"/>
  </r>
  <r>
    <x v="2"/>
    <x v="28"/>
    <s v="EMG"/>
    <n v="1"/>
  </r>
  <r>
    <x v="2"/>
    <x v="29"/>
    <s v="ERE"/>
    <n v="24"/>
  </r>
  <r>
    <x v="3"/>
    <x v="30"/>
    <s v="FES"/>
    <n v="13"/>
  </r>
  <r>
    <x v="3"/>
    <x v="31"/>
    <s v="FESS"/>
    <n v="7"/>
  </r>
  <r>
    <x v="3"/>
    <x v="32"/>
    <s v="FFR"/>
    <n v="16"/>
  </r>
  <r>
    <x v="3"/>
    <x v="33"/>
    <s v="FGN"/>
    <n v="1"/>
  </r>
  <r>
    <x v="3"/>
    <x v="34"/>
    <s v="FWEC"/>
    <n v="18"/>
  </r>
  <r>
    <x v="4"/>
    <x v="35"/>
    <s v="TCMG"/>
    <n v="11"/>
  </r>
  <r>
    <x v="4"/>
    <x v="36"/>
    <s v="IMX"/>
    <n v="20"/>
  </r>
  <r>
    <x v="5"/>
    <x v="37"/>
    <s v="SANT"/>
    <n v="1"/>
  </r>
  <r>
    <x v="5"/>
    <x v="38"/>
    <s v="SAP"/>
    <n v="3"/>
  </r>
  <r>
    <x v="5"/>
    <x v="39"/>
    <s v="SFAT"/>
    <n v="8"/>
  </r>
  <r>
    <x v="5"/>
    <x v="40"/>
    <s v="SMBB"/>
    <n v="12"/>
  </r>
  <r>
    <x v="5"/>
    <x v="41"/>
    <s v="SMBC"/>
    <n v="1"/>
  </r>
  <r>
    <x v="5"/>
    <x v="42"/>
    <s v="SBL"/>
    <n v="13"/>
  </r>
  <r>
    <x v="5"/>
    <x v="43"/>
    <s v="SBA"/>
    <n v="2"/>
  </r>
  <r>
    <x v="5"/>
    <x v="44"/>
    <s v="SCH"/>
    <n v="10"/>
  </r>
  <r>
    <x v="5"/>
    <x v="45"/>
    <s v="SCA"/>
    <n v="2"/>
  </r>
  <r>
    <x v="5"/>
    <x v="46"/>
    <s v="SCCM"/>
    <n v="2"/>
  </r>
  <r>
    <x v="5"/>
    <x v="47"/>
    <s v="SCB"/>
    <n v="5"/>
  </r>
  <r>
    <x v="5"/>
    <x v="48"/>
    <s v="SEEB"/>
    <n v="5"/>
  </r>
  <r>
    <x v="5"/>
    <x v="49"/>
    <s v="SESC"/>
    <n v="13"/>
  </r>
  <r>
    <x v="5"/>
    <x v="50"/>
    <s v="SGSA"/>
    <n v="38"/>
  </r>
  <r>
    <x v="5"/>
    <x v="51"/>
    <s v="SSH"/>
    <n v="2"/>
  </r>
  <r>
    <x v="5"/>
    <x v="52"/>
    <s v="SHB"/>
    <n v="14"/>
  </r>
  <r>
    <x v="5"/>
    <x v="53"/>
    <s v="SHF"/>
    <n v="3"/>
  </r>
  <r>
    <x v="5"/>
    <x v="54"/>
    <s v="SAH"/>
    <n v="1"/>
  </r>
  <r>
    <x v="5"/>
    <x v="55"/>
    <s v="SMA"/>
    <n v="5"/>
  </r>
  <r>
    <x v="5"/>
    <x v="56"/>
    <s v="SMCS"/>
    <n v="8"/>
  </r>
  <r>
    <x v="5"/>
    <x v="57"/>
    <s v="SML"/>
    <n v="14"/>
  </r>
  <r>
    <x v="5"/>
    <x v="58"/>
    <s v="SCMC"/>
    <n v="2"/>
  </r>
  <r>
    <x v="5"/>
    <x v="59"/>
    <s v="SPH"/>
    <n v="14"/>
  </r>
  <r>
    <x v="5"/>
    <x v="60"/>
    <s v="SPA"/>
    <n v="1"/>
  </r>
  <r>
    <x v="5"/>
    <x v="61"/>
    <s v="SPSY"/>
    <n v="12"/>
  </r>
  <r>
    <x v="5"/>
    <x v="62"/>
    <s v="STA"/>
    <n v="1"/>
  </r>
  <r>
    <x v="5"/>
    <x v="63"/>
    <s v="STC"/>
    <n v="4"/>
  </r>
  <r>
    <x v="5"/>
    <x v="64"/>
    <s v="SSS"/>
    <n v="2"/>
  </r>
  <r>
    <x v="5"/>
    <x v="65"/>
    <s v="SFSD"/>
    <n v="6"/>
  </r>
  <r>
    <x v="5"/>
    <x v="66"/>
    <s v="SSFM"/>
    <n v="2"/>
  </r>
  <r>
    <x v="5"/>
    <x v="67"/>
    <s v="SST"/>
    <n v="7"/>
  </r>
  <r>
    <x v="5"/>
    <x v="68"/>
    <s v="SSSU"/>
    <n v="3"/>
  </r>
  <r>
    <x v="5"/>
    <x v="69"/>
    <s v="SFET"/>
    <n v="3"/>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x v="0"/>
    <x v="0"/>
    <s v="BACC"/>
    <n v="0"/>
    <n v="0"/>
    <n v="1"/>
    <n v="0"/>
    <n v="0"/>
    <n v="1"/>
  </r>
  <r>
    <x v="0"/>
    <x v="1"/>
    <s v="BFIN"/>
    <n v="0"/>
    <n v="0"/>
    <n v="2"/>
    <n v="1"/>
    <n v="0"/>
    <n v="3"/>
  </r>
  <r>
    <x v="0"/>
    <x v="2"/>
    <s v="BGN"/>
    <n v="2"/>
    <n v="2"/>
    <n v="0"/>
    <n v="0"/>
    <n v="0"/>
    <n v="4"/>
  </r>
  <r>
    <x v="0"/>
    <x v="3"/>
    <s v="BMGT"/>
    <n v="0"/>
    <n v="2"/>
    <n v="1"/>
    <n v="4"/>
    <n v="0"/>
    <n v="7"/>
  </r>
  <r>
    <x v="0"/>
    <x v="4"/>
    <s v="BMIS"/>
    <n v="0"/>
    <n v="1"/>
    <n v="0"/>
    <n v="0"/>
    <n v="0"/>
    <n v="1"/>
  </r>
  <r>
    <x v="0"/>
    <x v="5"/>
    <s v="BMKT"/>
    <n v="0"/>
    <n v="1"/>
    <n v="1"/>
    <n v="3"/>
    <n v="0"/>
    <n v="5"/>
  </r>
  <r>
    <x v="1"/>
    <x v="6"/>
    <s v="SCS"/>
    <n v="2"/>
    <n v="7"/>
    <n v="1"/>
    <n v="0"/>
    <n v="0"/>
    <n v="10"/>
  </r>
  <r>
    <x v="1"/>
    <x v="7"/>
    <s v="CCY"/>
    <n v="2"/>
    <n v="5"/>
    <n v="1"/>
    <n v="0"/>
    <n v="0"/>
    <n v="8"/>
  </r>
  <r>
    <x v="1"/>
    <x v="8"/>
    <s v="IDS"/>
    <n v="1"/>
    <n v="0"/>
    <n v="0"/>
    <n v="0"/>
    <n v="0"/>
    <n v="1"/>
  </r>
  <r>
    <x v="1"/>
    <x v="9"/>
    <s v="TEET"/>
    <n v="0"/>
    <n v="0"/>
    <n v="1"/>
    <n v="0"/>
    <n v="0"/>
    <n v="1"/>
  </r>
  <r>
    <x v="1"/>
    <x v="10"/>
    <s v="CGN"/>
    <n v="0"/>
    <n v="1"/>
    <n v="0"/>
    <n v="0"/>
    <n v="0"/>
    <n v="1"/>
  </r>
  <r>
    <x v="1"/>
    <x v="11"/>
    <s v="SSEN"/>
    <n v="0"/>
    <n v="3"/>
    <n v="1"/>
    <n v="0"/>
    <n v="0"/>
    <n v="4"/>
  </r>
  <r>
    <x v="2"/>
    <x v="12"/>
    <s v="EBE"/>
    <n v="0"/>
    <n v="2"/>
    <n v="1"/>
    <n v="1"/>
    <n v="0"/>
    <n v="4"/>
  </r>
  <r>
    <x v="2"/>
    <x v="13"/>
    <s v="ECM"/>
    <n v="0"/>
    <n v="3"/>
    <n v="5"/>
    <n v="1"/>
    <n v="0"/>
    <n v="9"/>
  </r>
  <r>
    <x v="2"/>
    <x v="14"/>
    <s v="ECE"/>
    <n v="0"/>
    <n v="4"/>
    <n v="9"/>
    <n v="0"/>
    <n v="0"/>
    <n v="13"/>
  </r>
  <r>
    <x v="2"/>
    <x v="15"/>
    <s v="EEE"/>
    <n v="4"/>
    <n v="4"/>
    <n v="3"/>
    <n v="1"/>
    <n v="0"/>
    <n v="12"/>
  </r>
  <r>
    <x v="2"/>
    <x v="16"/>
    <s v="EEN"/>
    <n v="1"/>
    <n v="2"/>
    <n v="2"/>
    <n v="0"/>
    <n v="0"/>
    <n v="5"/>
  </r>
  <r>
    <x v="2"/>
    <x v="17"/>
    <s v="EGN"/>
    <n v="0"/>
    <n v="2"/>
    <n v="1"/>
    <n v="0"/>
    <n v="0"/>
    <n v="3"/>
  </r>
  <r>
    <x v="2"/>
    <x v="18"/>
    <s v="EMSE"/>
    <n v="0"/>
    <n v="0"/>
    <n v="1"/>
    <n v="0"/>
    <n v="0"/>
    <n v="1"/>
  </r>
  <r>
    <x v="2"/>
    <x v="19"/>
    <s v="EME"/>
    <n v="1"/>
    <n v="4"/>
    <n v="14"/>
    <n v="0"/>
    <n v="0"/>
    <n v="19"/>
  </r>
  <r>
    <x v="2"/>
    <x v="20"/>
    <s v="TMET"/>
    <n v="0"/>
    <n v="2"/>
    <n v="3"/>
    <n v="0"/>
    <n v="0"/>
    <n v="5"/>
  </r>
  <r>
    <x v="2"/>
    <x v="21"/>
    <s v="ERE"/>
    <n v="0"/>
    <n v="3"/>
    <n v="3"/>
    <n v="0"/>
    <n v="0"/>
    <n v="6"/>
  </r>
  <r>
    <x v="3"/>
    <x v="22"/>
    <s v="FES"/>
    <n v="1"/>
    <n v="0"/>
    <n v="1"/>
    <n v="0"/>
    <n v="0"/>
    <n v="2"/>
  </r>
  <r>
    <x v="3"/>
    <x v="23"/>
    <s v="FFR"/>
    <n v="0"/>
    <n v="1"/>
    <n v="1"/>
    <n v="0"/>
    <n v="0"/>
    <n v="2"/>
  </r>
  <r>
    <x v="3"/>
    <x v="24"/>
    <s v="FNRM"/>
    <n v="0"/>
    <n v="1"/>
    <n v="0"/>
    <n v="0"/>
    <n v="0"/>
    <n v="1"/>
  </r>
  <r>
    <x v="3"/>
    <x v="25"/>
    <s v="FSB"/>
    <n v="0"/>
    <n v="1"/>
    <n v="0"/>
    <n v="0"/>
    <n v="0"/>
    <n v="1"/>
  </r>
  <r>
    <x v="3"/>
    <x v="26"/>
    <s v="FWEC"/>
    <n v="3"/>
    <n v="1"/>
    <n v="1"/>
    <n v="1"/>
    <n v="0"/>
    <n v="6"/>
  </r>
  <r>
    <x v="4"/>
    <x v="27"/>
    <s v="TCMG"/>
    <n v="0"/>
    <n v="1"/>
    <n v="0"/>
    <n v="0"/>
    <n v="0"/>
    <n v="1"/>
  </r>
  <r>
    <x v="5"/>
    <x v="28"/>
    <s v="SAP"/>
    <n v="0"/>
    <n v="1"/>
    <n v="0"/>
    <n v="0"/>
    <n v="0"/>
    <n v="1"/>
  </r>
  <r>
    <x v="5"/>
    <x v="29"/>
    <s v="SMBB"/>
    <n v="0"/>
    <n v="1"/>
    <n v="0"/>
    <n v="0"/>
    <n v="0"/>
    <n v="1"/>
  </r>
  <r>
    <x v="5"/>
    <x v="30"/>
    <s v="SCH"/>
    <n v="0"/>
    <n v="0"/>
    <n v="2"/>
    <n v="0"/>
    <n v="0"/>
    <n v="2"/>
  </r>
  <r>
    <x v="5"/>
    <x v="31"/>
    <s v="SCCM"/>
    <n v="2"/>
    <n v="0"/>
    <n v="0"/>
    <n v="0"/>
    <n v="0"/>
    <n v="2"/>
  </r>
  <r>
    <x v="5"/>
    <x v="32"/>
    <s v="SEN"/>
    <n v="0"/>
    <n v="0"/>
    <n v="2"/>
    <n v="0"/>
    <n v="0"/>
    <n v="2"/>
  </r>
  <r>
    <x v="5"/>
    <x v="33"/>
    <s v="SESC"/>
    <n v="0"/>
    <n v="2"/>
    <n v="0"/>
    <n v="0"/>
    <n v="0"/>
    <n v="2"/>
  </r>
  <r>
    <x v="5"/>
    <x v="34"/>
    <s v="SGSA"/>
    <n v="0"/>
    <n v="1"/>
    <n v="0"/>
    <n v="0"/>
    <n v="0"/>
    <n v="1"/>
  </r>
  <r>
    <x v="5"/>
    <x v="35"/>
    <s v="SSH"/>
    <n v="0"/>
    <n v="0"/>
    <n v="1"/>
    <n v="1"/>
    <n v="0"/>
    <n v="2"/>
  </r>
  <r>
    <x v="5"/>
    <x v="36"/>
    <s v="SHB"/>
    <n v="0"/>
    <n v="2"/>
    <n v="5"/>
    <n v="3"/>
    <n v="0"/>
    <n v="10"/>
  </r>
  <r>
    <x v="5"/>
    <x v="37"/>
    <s v="SMCS"/>
    <n v="0"/>
    <n v="1"/>
    <n v="0"/>
    <n v="0"/>
    <n v="0"/>
    <n v="1"/>
  </r>
  <r>
    <x v="5"/>
    <x v="38"/>
    <s v="SML"/>
    <n v="0"/>
    <n v="1"/>
    <n v="0"/>
    <n v="0"/>
    <n v="0"/>
    <n v="1"/>
  </r>
  <r>
    <x v="5"/>
    <x v="39"/>
    <s v="SPH"/>
    <n v="0"/>
    <n v="1"/>
    <n v="0"/>
    <n v="0"/>
    <n v="0"/>
    <n v="1"/>
  </r>
  <r>
    <x v="5"/>
    <x v="40"/>
    <s v="SPSY"/>
    <n v="0"/>
    <n v="1"/>
    <n v="4"/>
    <n v="0"/>
    <n v="0"/>
    <n v="5"/>
  </r>
  <r>
    <x v="5"/>
    <x v="41"/>
    <s v="SSS"/>
    <n v="0"/>
    <n v="0"/>
    <n v="1"/>
    <n v="1"/>
    <n v="0"/>
    <n v="2"/>
  </r>
  <r>
    <x v="5"/>
    <x v="42"/>
    <s v="SFSD"/>
    <n v="0"/>
    <n v="1"/>
    <n v="1"/>
    <n v="1"/>
    <n v="0"/>
    <n v="3"/>
  </r>
  <r>
    <x v="5"/>
    <x v="43"/>
    <s v="SSFM"/>
    <n v="0"/>
    <n v="1"/>
    <n v="0"/>
    <n v="0"/>
    <n v="0"/>
    <n v="1"/>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n v="1374"/>
    <n v="1401"/>
    <n v="1300"/>
    <n v="1565"/>
    <n v="1501"/>
    <n v="1501"/>
  </r>
  <r>
    <x v="0"/>
    <x v="1"/>
    <n v="1298"/>
    <n v="1180"/>
    <n v="1231"/>
    <n v="1171"/>
    <n v="1295"/>
    <n v="1359"/>
  </r>
  <r>
    <x v="0"/>
    <x v="2"/>
    <n v="1282"/>
    <n v="1262"/>
    <n v="1217"/>
    <n v="1201"/>
    <n v="1193"/>
    <n v="1292"/>
  </r>
  <r>
    <x v="0"/>
    <x v="3"/>
    <n v="1774"/>
    <n v="1805"/>
    <n v="1802"/>
    <n v="1744"/>
    <n v="1633"/>
    <n v="1668"/>
  </r>
  <r>
    <x v="0"/>
    <x v="4"/>
    <n v="65"/>
    <n v="80"/>
    <n v="54"/>
    <n v="64"/>
    <n v="57"/>
    <n v="52"/>
  </r>
  <r>
    <x v="0"/>
    <x v="5"/>
    <n v="35"/>
    <n v="36"/>
    <n v="38"/>
    <n v="33"/>
    <n v="31"/>
    <n v="31"/>
  </r>
  <r>
    <x v="1"/>
    <x v="6"/>
    <n v="781"/>
    <n v="731"/>
    <n v="703"/>
    <n v="678"/>
    <n v="820"/>
    <n v="899"/>
  </r>
  <r>
    <x v="1"/>
    <x v="7"/>
    <n v="546"/>
    <n v="503"/>
    <n v="502"/>
    <n v="514"/>
    <n v="500"/>
    <n v="476"/>
  </r>
  <r>
    <x v="1"/>
    <x v="8"/>
    <n v="48"/>
    <n v="43"/>
    <n v="28"/>
    <n v="39"/>
    <n v="44"/>
    <n v="46"/>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n v="1435"/>
    <n v="1466"/>
    <n v="1560"/>
    <n v="1553"/>
    <n v="1374"/>
    <n v="1401"/>
    <n v="1300"/>
    <n v="1565"/>
    <n v="1501"/>
    <n v="1501"/>
  </r>
  <r>
    <x v="0"/>
    <x v="1"/>
    <n v="1226"/>
    <n v="1255"/>
    <n v="1258"/>
    <n v="1290"/>
    <n v="1298"/>
    <n v="1180"/>
    <n v="1231"/>
    <n v="1171"/>
    <n v="1295"/>
    <n v="1359"/>
  </r>
  <r>
    <x v="0"/>
    <x v="2"/>
    <n v="1152"/>
    <n v="1203"/>
    <n v="1223"/>
    <n v="1242"/>
    <n v="1282"/>
    <n v="1262"/>
    <n v="1217"/>
    <n v="1201"/>
    <n v="1193"/>
    <n v="1292"/>
  </r>
  <r>
    <x v="0"/>
    <x v="3"/>
    <n v="1668"/>
    <n v="1640"/>
    <n v="1658"/>
    <n v="1731"/>
    <n v="1774"/>
    <n v="1805"/>
    <n v="1802"/>
    <n v="1744"/>
    <n v="1633"/>
    <n v="1668"/>
  </r>
  <r>
    <x v="0"/>
    <x v="4"/>
    <n v="123"/>
    <n v="100"/>
    <n v="86"/>
    <n v="69"/>
    <n v="65"/>
    <n v="80"/>
    <n v="54"/>
    <n v="64"/>
    <n v="57"/>
    <n v="52"/>
  </r>
  <r>
    <x v="0"/>
    <x v="5"/>
    <n v="58"/>
    <n v="57"/>
    <n v="44"/>
    <n v="32"/>
    <n v="35"/>
    <n v="36"/>
    <n v="38"/>
    <n v="33"/>
    <n v="31"/>
    <n v="31"/>
  </r>
  <r>
    <x v="1"/>
    <x v="6"/>
    <n v="852"/>
    <n v="936"/>
    <n v="904"/>
    <n v="852"/>
    <n v="781"/>
    <n v="731"/>
    <n v="703"/>
    <n v="678"/>
    <n v="820"/>
    <n v="899"/>
  </r>
  <r>
    <x v="1"/>
    <x v="7"/>
    <n v="568"/>
    <n v="555"/>
    <n v="514"/>
    <n v="513"/>
    <n v="546"/>
    <n v="503"/>
    <n v="502"/>
    <n v="514"/>
    <n v="500"/>
    <n v="476"/>
  </r>
  <r>
    <x v="1"/>
    <x v="8"/>
    <n v="22"/>
    <n v="30"/>
    <n v="23"/>
    <n v="37"/>
    <n v="48"/>
    <n v="43"/>
    <n v="28"/>
    <n v="39"/>
    <n v="44"/>
    <n v="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8.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6.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9.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1FCE8C-42F5-430A-AFC5-82501E596C82}" name="PivotTable4" cacheId="19"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Gender">
  <location ref="A8:D53" firstHeaderRow="0" firstDataRow="1" firstDataCol="1"/>
  <pivotFields count="6">
    <pivotField axis="axisRow" subtotalTop="0" showAll="0" defaultSubtotal="0">
      <items count="3">
        <item n="Women" x="0"/>
        <item n="Men" x="1"/>
        <item x="2"/>
      </items>
    </pivotField>
    <pivotField axis="axisRow" subtotalTop="0" showAll="0" defaultSubtotal="0">
      <items count="3">
        <item x="0"/>
        <item x="1"/>
        <item x="2"/>
      </items>
    </pivotField>
    <pivotField axis="axisRow" subtotalTop="0" showAll="0" defaultSubtotal="0">
      <items count="9">
        <item x="7"/>
        <item x="0"/>
        <item x="1"/>
        <item x="2"/>
        <item x="3"/>
        <item x="4"/>
        <item x="8"/>
        <item x="5"/>
        <item x="6"/>
      </items>
    </pivotField>
    <pivotField dataField="1" subtotalTop="0" showAll="0" defaultSubtotal="0"/>
    <pivotField dataField="1" subtotalTop="0" showAll="0" defaultSubtotal="0"/>
    <pivotField dataField="1" subtotalTop="0" showAll="0" defaultSubtotal="0"/>
  </pivotFields>
  <rowFields count="3">
    <field x="0"/>
    <field x="1"/>
    <field x="2"/>
  </rowFields>
  <rowItems count="45">
    <i>
      <x/>
    </i>
    <i r="1">
      <x/>
    </i>
    <i r="2">
      <x v="1"/>
    </i>
    <i r="2">
      <x v="2"/>
    </i>
    <i r="2">
      <x v="3"/>
    </i>
    <i r="2">
      <x v="4"/>
    </i>
    <i r="2">
      <x v="5"/>
    </i>
    <i r="1">
      <x v="1"/>
    </i>
    <i r="2">
      <x v="1"/>
    </i>
    <i r="2">
      <x v="3"/>
    </i>
    <i r="2">
      <x v="7"/>
    </i>
    <i r="2">
      <x v="8"/>
    </i>
    <i r="1">
      <x v="2"/>
    </i>
    <i r="2">
      <x/>
    </i>
    <i r="2">
      <x v="6"/>
    </i>
    <i>
      <x v="1"/>
    </i>
    <i r="1">
      <x/>
    </i>
    <i r="2">
      <x v="1"/>
    </i>
    <i r="2">
      <x v="2"/>
    </i>
    <i r="2">
      <x v="3"/>
    </i>
    <i r="2">
      <x v="4"/>
    </i>
    <i r="2">
      <x v="5"/>
    </i>
    <i r="1">
      <x v="1"/>
    </i>
    <i r="2">
      <x v="1"/>
    </i>
    <i r="2">
      <x v="3"/>
    </i>
    <i r="2">
      <x v="7"/>
    </i>
    <i r="2">
      <x v="8"/>
    </i>
    <i r="1">
      <x v="2"/>
    </i>
    <i r="2">
      <x/>
    </i>
    <i r="2">
      <x v="6"/>
    </i>
    <i>
      <x v="2"/>
    </i>
    <i r="1">
      <x/>
    </i>
    <i r="2">
      <x v="1"/>
    </i>
    <i r="2">
      <x v="2"/>
    </i>
    <i r="2">
      <x v="3"/>
    </i>
    <i r="2">
      <x v="4"/>
    </i>
    <i r="2">
      <x v="5"/>
    </i>
    <i r="1">
      <x v="1"/>
    </i>
    <i r="2">
      <x v="1"/>
    </i>
    <i r="2">
      <x v="3"/>
    </i>
    <i r="2">
      <x v="7"/>
    </i>
    <i r="2">
      <x v="8"/>
    </i>
    <i r="1">
      <x v="2"/>
    </i>
    <i r="2">
      <x/>
    </i>
    <i r="2">
      <x v="6"/>
    </i>
  </rowItems>
  <colFields count="1">
    <field x="-2"/>
  </colFields>
  <colItems count="3">
    <i>
      <x/>
    </i>
    <i i="1">
      <x v="1"/>
    </i>
    <i i="2">
      <x v="2"/>
    </i>
  </colItems>
  <dataFields count="3">
    <dataField name="   2014" fld="3" baseField="0" baseItem="0"/>
    <dataField name="    2015" fld="4" baseField="0" baseItem="0"/>
    <dataField name="    2016" fld="5" baseField="0" baseItem="0"/>
  </dataFields>
  <formats count="9">
    <format dxfId="524">
      <pivotArea collapsedLevelsAreSubtotals="1" fieldPosition="0">
        <references count="3">
          <reference field="0" count="1" selected="0">
            <x v="0"/>
          </reference>
          <reference field="1" count="1" selected="0">
            <x v="2"/>
          </reference>
          <reference field="2" count="1">
            <x v="6"/>
          </reference>
        </references>
      </pivotArea>
    </format>
    <format dxfId="523">
      <pivotArea collapsedLevelsAreSubtotals="1" fieldPosition="0">
        <references count="3">
          <reference field="0" count="1" selected="0">
            <x v="1"/>
          </reference>
          <reference field="1" count="1" selected="0">
            <x v="2"/>
          </reference>
          <reference field="2" count="1">
            <x v="6"/>
          </reference>
        </references>
      </pivotArea>
    </format>
    <format dxfId="522">
      <pivotArea collapsedLevelsAreSubtotals="1" fieldPosition="0">
        <references count="3">
          <reference field="0" count="1" selected="0">
            <x v="2"/>
          </reference>
          <reference field="1" count="1" selected="0">
            <x v="2"/>
          </reference>
          <reference field="2" count="1">
            <x v="6"/>
          </reference>
        </references>
      </pivotArea>
    </format>
    <format dxfId="521">
      <pivotArea outline="0" collapsedLevelsAreSubtotals="1" fieldPosition="0"/>
    </format>
    <format dxfId="520">
      <pivotArea field="0" type="button" dataOnly="0" labelOnly="1" outline="0" axis="axisRow" fieldPosition="0"/>
    </format>
    <format dxfId="519">
      <pivotArea dataOnly="0" labelOnly="1" outline="0" fieldPosition="0">
        <references count="1">
          <reference field="4294967294" count="3">
            <x v="0"/>
            <x v="1"/>
            <x v="2"/>
          </reference>
        </references>
      </pivotArea>
    </format>
    <format dxfId="518">
      <pivotArea dataOnly="0" labelOnly="1" outline="0" fieldPosition="0">
        <references count="1">
          <reference field="4294967294" count="3">
            <x v="0"/>
            <x v="1"/>
            <x v="2"/>
          </reference>
        </references>
      </pivotArea>
    </format>
    <format dxfId="517">
      <pivotArea dataOnly="0" labelOnly="1" outline="0" fieldPosition="0">
        <references count="1">
          <reference field="4294967294" count="3">
            <x v="0"/>
            <x v="1"/>
            <x v="2"/>
          </reference>
        </references>
      </pivotArea>
    </format>
    <format dxfId="516">
      <pivotArea dataOnly="0" labelOnly="1" outline="0" fieldPosition="0">
        <references count="1">
          <reference field="4294967294" count="3">
            <x v="0"/>
            <x v="1"/>
            <x v="2"/>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A5892A58-DC7A-4506-9CC7-7D45F10037A0}" name="PivotTable1" cacheId="24"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location ref="A8:C58" firstHeaderRow="0" firstDataRow="1" firstDataCol="1"/>
  <pivotFields count="6">
    <pivotField axis="axisRow" showAll="0" defaultSubtotal="0">
      <items count="5">
        <item x="0"/>
        <item m="1" x="2"/>
        <item x="1"/>
        <item m="1" x="4"/>
        <item m="1" x="3"/>
      </items>
    </pivotField>
    <pivotField axis="axisRow" showAll="0" defaultSubtotal="0">
      <items count="2">
        <item x="0"/>
        <item x="1"/>
      </items>
    </pivotField>
    <pivotField axis="axisRow" showAll="0" defaultSubtotal="0">
      <items count="4">
        <item x="1"/>
        <item x="0"/>
        <item x="2"/>
        <item x="3"/>
      </items>
    </pivotField>
    <pivotField axis="axisRow" showAll="0" defaultSubtotal="0">
      <items count="26">
        <item m="1" x="22"/>
        <item m="1" x="23"/>
        <item m="1" x="18"/>
        <item m="1" x="25"/>
        <item m="1" x="19"/>
        <item m="1" x="12"/>
        <item m="1" x="13"/>
        <item m="1" x="14"/>
        <item m="1" x="15"/>
        <item x="0"/>
        <item x="9"/>
        <item x="10"/>
        <item x="11"/>
        <item x="1"/>
        <item x="2"/>
        <item m="1" x="20"/>
        <item x="8"/>
        <item m="1" x="21"/>
        <item x="3"/>
        <item x="4"/>
        <item x="5"/>
        <item x="6"/>
        <item m="1" x="16"/>
        <item m="1" x="17"/>
        <item m="1" x="24"/>
        <item x="7"/>
      </items>
    </pivotField>
    <pivotField dataField="1" numFmtId="3" showAll="0" defaultSubtotal="0"/>
    <pivotField dataField="1" numFmtId="3" showAll="0" defaultSubtotal="0"/>
  </pivotFields>
  <rowFields count="4">
    <field x="1"/>
    <field x="0"/>
    <field x="2"/>
    <field x="3"/>
  </rowFields>
  <rowItems count="50">
    <i>
      <x/>
    </i>
    <i r="1">
      <x/>
    </i>
    <i r="2">
      <x/>
    </i>
    <i r="3">
      <x v="9"/>
    </i>
    <i r="3">
      <x v="13"/>
    </i>
    <i r="3">
      <x v="16"/>
    </i>
    <i r="3">
      <x v="18"/>
    </i>
    <i r="3">
      <x v="19"/>
    </i>
    <i r="3">
      <x v="20"/>
    </i>
    <i r="3">
      <x v="21"/>
    </i>
    <i r="3">
      <x v="25"/>
    </i>
    <i r="2">
      <x v="1"/>
    </i>
    <i r="3">
      <x v="9"/>
    </i>
    <i r="3">
      <x v="13"/>
    </i>
    <i r="3">
      <x v="14"/>
    </i>
    <i r="3">
      <x v="18"/>
    </i>
    <i r="3">
      <x v="19"/>
    </i>
    <i r="3">
      <x v="20"/>
    </i>
    <i r="3">
      <x v="21"/>
    </i>
    <i r="3">
      <x v="25"/>
    </i>
    <i r="1">
      <x v="2"/>
    </i>
    <i r="2">
      <x v="1"/>
    </i>
    <i r="3">
      <x v="10"/>
    </i>
    <i r="3">
      <x v="13"/>
    </i>
    <i r="3">
      <x v="14"/>
    </i>
    <i r="3">
      <x v="18"/>
    </i>
    <i r="3">
      <x v="19"/>
    </i>
    <i r="3">
      <x v="20"/>
    </i>
    <i r="3">
      <x v="21"/>
    </i>
    <i r="3">
      <x v="25"/>
    </i>
    <i>
      <x v="1"/>
    </i>
    <i r="1">
      <x/>
    </i>
    <i r="2">
      <x v="2"/>
    </i>
    <i r="3">
      <x v="11"/>
    </i>
    <i r="3">
      <x v="13"/>
    </i>
    <i r="3">
      <x v="14"/>
    </i>
    <i r="3">
      <x v="18"/>
    </i>
    <i r="3">
      <x v="19"/>
    </i>
    <i r="3">
      <x v="20"/>
    </i>
    <i r="3">
      <x v="21"/>
    </i>
    <i r="3">
      <x v="25"/>
    </i>
    <i r="2">
      <x v="3"/>
    </i>
    <i r="3">
      <x v="12"/>
    </i>
    <i r="3">
      <x v="13"/>
    </i>
    <i r="3">
      <x v="14"/>
    </i>
    <i r="3">
      <x v="18"/>
    </i>
    <i r="3">
      <x v="19"/>
    </i>
    <i r="3">
      <x v="20"/>
    </i>
    <i r="3">
      <x v="21"/>
    </i>
    <i r="3">
      <x v="25"/>
    </i>
  </rowItems>
  <colFields count="1">
    <field x="-2"/>
  </colFields>
  <colItems count="2">
    <i>
      <x/>
    </i>
    <i i="1">
      <x v="1"/>
    </i>
  </colItems>
  <dataFields count="2">
    <dataField name="One Semester " fld="4" baseField="0" baseItem="0"/>
    <dataField name="Two Semesters " fld="5" baseField="0" baseItem="0"/>
  </dataFields>
  <formats count="13">
    <format dxfId="347">
      <pivotArea outline="0" collapsedLevelsAreSubtotals="1" fieldPosition="0"/>
    </format>
    <format dxfId="346">
      <pivotArea outline="0" collapsedLevelsAreSubtotals="1" fieldPosition="0"/>
    </format>
    <format dxfId="345">
      <pivotArea dataOnly="0" labelOnly="1" fieldPosition="0">
        <references count="4">
          <reference field="0" count="1" selected="0">
            <x v="0"/>
          </reference>
          <reference field="1" count="1" selected="0">
            <x v="1"/>
          </reference>
          <reference field="2" count="1" selected="0">
            <x v="2"/>
          </reference>
          <reference field="3" count="1">
            <x v="15"/>
          </reference>
        </references>
      </pivotArea>
    </format>
    <format dxfId="344">
      <pivotArea dataOnly="0" labelOnly="1" fieldPosition="0">
        <references count="4">
          <reference field="0" count="1" selected="0">
            <x v="0"/>
          </reference>
          <reference field="1" count="1" selected="0">
            <x v="1"/>
          </reference>
          <reference field="2" count="1" selected="0">
            <x v="3"/>
          </reference>
          <reference field="3" count="1">
            <x v="15"/>
          </reference>
        </references>
      </pivotArea>
    </format>
    <format dxfId="343">
      <pivotArea dataOnly="0" labelOnly="1" fieldPosition="0">
        <references count="4">
          <reference field="0" count="1" selected="0">
            <x v="0"/>
          </reference>
          <reference field="1" count="1" selected="0">
            <x v="0"/>
          </reference>
          <reference field="2" count="1" selected="0">
            <x v="0"/>
          </reference>
          <reference field="3" count="1">
            <x v="14"/>
          </reference>
        </references>
      </pivotArea>
    </format>
    <format dxfId="342">
      <pivotArea dataOnly="0" labelOnly="1" fieldPosition="0">
        <references count="1">
          <reference field="0" count="1">
            <x v="2"/>
          </reference>
        </references>
      </pivotArea>
    </format>
    <format dxfId="341">
      <pivotArea dataOnly="0" labelOnly="1" fieldPosition="0">
        <references count="2">
          <reference field="0" count="1" selected="0">
            <x v="2"/>
          </reference>
          <reference field="1" count="1">
            <x v="0"/>
          </reference>
        </references>
      </pivotArea>
    </format>
    <format dxfId="340">
      <pivotArea collapsedLevelsAreSubtotals="1" fieldPosition="0">
        <references count="5">
          <reference field="4294967294" count="1" selected="0">
            <x v="1"/>
          </reference>
          <reference field="0" count="1" selected="0">
            <x v="0"/>
          </reference>
          <reference field="1" count="1" selected="0">
            <x v="1"/>
          </reference>
          <reference field="2" count="1" selected="0">
            <x v="2"/>
          </reference>
          <reference field="3" count="1">
            <x v="4"/>
          </reference>
        </references>
      </pivotArea>
    </format>
    <format dxfId="339">
      <pivotArea collapsedLevelsAreSubtotals="1" fieldPosition="0">
        <references count="5">
          <reference field="4294967294" count="1" selected="0">
            <x v="1"/>
          </reference>
          <reference field="0" count="1" selected="0">
            <x v="0"/>
          </reference>
          <reference field="1" count="1" selected="0">
            <x v="1"/>
          </reference>
          <reference field="2" count="1" selected="0">
            <x v="2"/>
          </reference>
          <reference field="3" count="1">
            <x v="25"/>
          </reference>
        </references>
      </pivotArea>
    </format>
    <format dxfId="338">
      <pivotArea dataOnly="0" labelOnly="1" fieldPosition="0">
        <references count="2">
          <reference field="0" count="1">
            <x v="2"/>
          </reference>
          <reference field="1" count="1" selected="0">
            <x v="0"/>
          </reference>
        </references>
      </pivotArea>
    </format>
    <format dxfId="337">
      <pivotArea field="1" type="button" dataOnly="0" labelOnly="1" outline="0" axis="axisRow" fieldPosition="0"/>
    </format>
    <format dxfId="336">
      <pivotArea dataOnly="0" labelOnly="1" outline="0" fieldPosition="0">
        <references count="1">
          <reference field="4294967294" count="2">
            <x v="0"/>
            <x v="1"/>
          </reference>
        </references>
      </pivotArea>
    </format>
    <format dxfId="335">
      <pivotArea dataOnly="0" fieldPosition="0">
        <references count="1">
          <reference field="3" count="1">
            <x v="25"/>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ECD5AB2-46FB-4A59-853F-9DB728B7444A}" name="PivotTable1" cacheId="26"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64" firstHeaderRow="0" firstDataRow="1" firstDataCol="1"/>
  <pivotFields count="13">
    <pivotField axis="axisRow" subtotalTop="0" showAll="0" sortType="ascending">
      <items count="8">
        <item x="1"/>
        <item x="2"/>
        <item x="3"/>
        <item x="4"/>
        <item x="6"/>
        <item x="5"/>
        <item x="0"/>
        <item t="default"/>
      </items>
    </pivotField>
    <pivotField axis="axisRow" subtotalTop="0" showAll="0" sortType="ascending">
      <items count="142">
        <item x="3"/>
        <item x="27"/>
        <item x="28"/>
        <item x="87"/>
        <item x="71"/>
        <item x="88"/>
        <item x="72"/>
        <item x="29"/>
        <item x="4"/>
        <item x="89"/>
        <item m="1" x="138"/>
        <item x="91"/>
        <item x="90"/>
        <item x="14"/>
        <item x="30"/>
        <item x="92"/>
        <item x="31"/>
        <item x="93"/>
        <item x="94"/>
        <item x="95"/>
        <item x="96"/>
        <item x="97"/>
        <item x="32"/>
        <item x="5"/>
        <item m="1" x="140"/>
        <item x="98"/>
        <item x="33"/>
        <item x="99"/>
        <item x="100"/>
        <item x="34"/>
        <item x="101"/>
        <item x="102"/>
        <item x="103"/>
        <item x="104"/>
        <item x="35"/>
        <item x="15"/>
        <item x="36"/>
        <item x="16"/>
        <item x="17"/>
        <item x="84"/>
        <item x="37"/>
        <item x="19"/>
        <item x="18"/>
        <item x="20"/>
        <item x="21"/>
        <item x="105"/>
        <item x="6"/>
        <item x="38"/>
        <item x="39"/>
        <item x="22"/>
        <item x="40"/>
        <item x="41"/>
        <item x="43"/>
        <item x="44"/>
        <item x="42"/>
        <item x="7"/>
        <item x="8"/>
        <item x="45"/>
        <item x="106"/>
        <item x="73"/>
        <item x="107"/>
        <item x="46"/>
        <item x="47"/>
        <item x="108"/>
        <item x="9"/>
        <item x="74"/>
        <item x="75"/>
        <item x="76"/>
        <item x="77"/>
        <item x="78"/>
        <item x="10"/>
        <item x="23"/>
        <item x="48"/>
        <item x="79"/>
        <item x="109"/>
        <item x="80"/>
        <item x="49"/>
        <item x="50"/>
        <item x="51"/>
        <item x="52"/>
        <item x="24"/>
        <item x="110"/>
        <item x="111"/>
        <item x="112"/>
        <item x="113"/>
        <item x="53"/>
        <item x="114"/>
        <item x="54"/>
        <item x="115"/>
        <item x="116"/>
        <item x="11"/>
        <item x="12"/>
        <item m="1" x="139"/>
        <item x="56"/>
        <item x="55"/>
        <item x="13"/>
        <item x="57"/>
        <item x="117"/>
        <item x="118"/>
        <item x="119"/>
        <item x="58"/>
        <item x="59"/>
        <item x="60"/>
        <item x="85"/>
        <item x="86"/>
        <item x="120"/>
        <item x="121"/>
        <item x="61"/>
        <item x="62"/>
        <item x="81"/>
        <item x="0"/>
        <item x="1"/>
        <item x="122"/>
        <item x="123"/>
        <item x="124"/>
        <item x="125"/>
        <item x="2"/>
        <item x="126"/>
        <item x="63"/>
        <item x="127"/>
        <item x="64"/>
        <item x="128"/>
        <item x="129"/>
        <item x="25"/>
        <item x="130"/>
        <item x="26"/>
        <item x="131"/>
        <item x="132"/>
        <item x="133"/>
        <item x="65"/>
        <item x="66"/>
        <item x="67"/>
        <item x="68"/>
        <item x="134"/>
        <item x="82"/>
        <item x="135"/>
        <item x="136"/>
        <item x="137"/>
        <item x="69"/>
        <item x="70"/>
        <item x="83"/>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57">
    <i>
      <x/>
    </i>
    <i r="1">
      <x/>
    </i>
    <i r="1">
      <x v="8"/>
    </i>
    <i r="1">
      <x v="23"/>
    </i>
    <i r="1">
      <x v="46"/>
    </i>
    <i r="1">
      <x v="55"/>
    </i>
    <i r="1">
      <x v="56"/>
    </i>
    <i r="1">
      <x v="64"/>
    </i>
    <i r="1">
      <x v="70"/>
    </i>
    <i r="1">
      <x v="90"/>
    </i>
    <i r="1">
      <x v="91"/>
    </i>
    <i r="1">
      <x v="95"/>
    </i>
    <i t="default">
      <x/>
    </i>
    <i>
      <x v="1"/>
    </i>
    <i r="1">
      <x v="13"/>
    </i>
    <i r="1">
      <x v="35"/>
    </i>
    <i r="1">
      <x v="37"/>
    </i>
    <i r="1">
      <x v="38"/>
    </i>
    <i r="1">
      <x v="41"/>
    </i>
    <i r="1">
      <x v="42"/>
    </i>
    <i r="1">
      <x v="43"/>
    </i>
    <i r="1">
      <x v="44"/>
    </i>
    <i r="1">
      <x v="49"/>
    </i>
    <i r="1">
      <x v="71"/>
    </i>
    <i r="1">
      <x v="80"/>
    </i>
    <i r="1">
      <x v="123"/>
    </i>
    <i r="1">
      <x v="125"/>
    </i>
    <i t="default">
      <x v="1"/>
    </i>
    <i>
      <x v="2"/>
    </i>
    <i r="1">
      <x v="1"/>
    </i>
    <i r="1">
      <x v="2"/>
    </i>
    <i r="1">
      <x v="7"/>
    </i>
    <i r="1">
      <x v="14"/>
    </i>
    <i r="1">
      <x v="16"/>
    </i>
    <i r="1">
      <x v="22"/>
    </i>
    <i r="1">
      <x v="26"/>
    </i>
    <i r="1">
      <x v="29"/>
    </i>
    <i r="1">
      <x v="34"/>
    </i>
    <i r="1">
      <x v="35"/>
    </i>
    <i r="1">
      <x v="36"/>
    </i>
    <i r="1">
      <x v="40"/>
    </i>
    <i r="1">
      <x v="47"/>
    </i>
    <i r="1">
      <x v="48"/>
    </i>
    <i r="1">
      <x v="50"/>
    </i>
    <i r="1">
      <x v="51"/>
    </i>
    <i r="1">
      <x v="52"/>
    </i>
    <i r="1">
      <x v="53"/>
    </i>
    <i r="1">
      <x v="54"/>
    </i>
    <i r="1">
      <x v="57"/>
    </i>
    <i r="1">
      <x v="61"/>
    </i>
    <i r="1">
      <x v="62"/>
    </i>
    <i r="1">
      <x v="72"/>
    </i>
    <i r="1">
      <x v="76"/>
    </i>
    <i r="1">
      <x v="77"/>
    </i>
    <i r="1">
      <x v="78"/>
    </i>
    <i r="1">
      <x v="79"/>
    </i>
    <i r="1">
      <x v="85"/>
    </i>
    <i r="1">
      <x v="87"/>
    </i>
    <i r="1">
      <x v="93"/>
    </i>
    <i r="1">
      <x v="94"/>
    </i>
    <i r="1">
      <x v="96"/>
    </i>
    <i r="1">
      <x v="100"/>
    </i>
    <i r="1">
      <x v="101"/>
    </i>
    <i r="1">
      <x v="102"/>
    </i>
    <i r="1">
      <x v="107"/>
    </i>
    <i r="1">
      <x v="108"/>
    </i>
    <i r="1">
      <x v="118"/>
    </i>
    <i r="1">
      <x v="120"/>
    </i>
    <i r="1">
      <x v="129"/>
    </i>
    <i r="1">
      <x v="130"/>
    </i>
    <i r="1">
      <x v="131"/>
    </i>
    <i r="1">
      <x v="132"/>
    </i>
    <i r="1">
      <x v="138"/>
    </i>
    <i r="1">
      <x v="139"/>
    </i>
    <i t="default">
      <x v="2"/>
    </i>
    <i>
      <x v="3"/>
    </i>
    <i r="1">
      <x v="4"/>
    </i>
    <i r="1">
      <x v="6"/>
    </i>
    <i r="1">
      <x v="35"/>
    </i>
    <i r="1">
      <x v="59"/>
    </i>
    <i r="1">
      <x v="65"/>
    </i>
    <i r="1">
      <x v="66"/>
    </i>
    <i r="1">
      <x v="67"/>
    </i>
    <i r="1">
      <x v="68"/>
    </i>
    <i r="1">
      <x v="69"/>
    </i>
    <i r="1">
      <x v="73"/>
    </i>
    <i r="1">
      <x v="75"/>
    </i>
    <i r="1">
      <x v="109"/>
    </i>
    <i r="1">
      <x v="134"/>
    </i>
    <i r="1">
      <x v="140"/>
    </i>
    <i t="default">
      <x v="3"/>
    </i>
    <i>
      <x v="4"/>
    </i>
    <i r="1">
      <x v="3"/>
    </i>
    <i r="1">
      <x v="5"/>
    </i>
    <i r="1">
      <x v="9"/>
    </i>
    <i r="1">
      <x v="11"/>
    </i>
    <i r="1">
      <x v="12"/>
    </i>
    <i r="1">
      <x v="14"/>
    </i>
    <i r="1">
      <x v="15"/>
    </i>
    <i r="1">
      <x v="17"/>
    </i>
    <i r="1">
      <x v="18"/>
    </i>
    <i r="1">
      <x v="19"/>
    </i>
    <i r="1">
      <x v="20"/>
    </i>
    <i r="1">
      <x v="21"/>
    </i>
    <i r="1">
      <x v="25"/>
    </i>
    <i r="1">
      <x v="27"/>
    </i>
    <i r="1">
      <x v="28"/>
    </i>
    <i r="1">
      <x v="30"/>
    </i>
    <i r="1">
      <x v="31"/>
    </i>
    <i r="1">
      <x v="32"/>
    </i>
    <i r="1">
      <x v="33"/>
    </i>
    <i r="1">
      <x v="35"/>
    </i>
    <i r="1">
      <x v="45"/>
    </i>
    <i r="1">
      <x v="58"/>
    </i>
    <i r="1">
      <x v="60"/>
    </i>
    <i r="1">
      <x v="63"/>
    </i>
    <i r="1">
      <x v="74"/>
    </i>
    <i r="1">
      <x v="81"/>
    </i>
    <i r="1">
      <x v="82"/>
    </i>
    <i r="1">
      <x v="83"/>
    </i>
    <i r="1">
      <x v="84"/>
    </i>
    <i r="1">
      <x v="86"/>
    </i>
    <i r="1">
      <x v="88"/>
    </i>
    <i r="1">
      <x v="89"/>
    </i>
    <i r="1">
      <x v="97"/>
    </i>
    <i r="1">
      <x v="98"/>
    </i>
    <i r="1">
      <x v="99"/>
    </i>
    <i r="1">
      <x v="105"/>
    </i>
    <i r="1">
      <x v="106"/>
    </i>
    <i r="1">
      <x v="112"/>
    </i>
    <i r="1">
      <x v="113"/>
    </i>
    <i r="1">
      <x v="114"/>
    </i>
    <i r="1">
      <x v="115"/>
    </i>
    <i r="1">
      <x v="117"/>
    </i>
    <i r="1">
      <x v="119"/>
    </i>
    <i r="1">
      <x v="121"/>
    </i>
    <i r="1">
      <x v="122"/>
    </i>
    <i r="1">
      <x v="124"/>
    </i>
    <i r="1">
      <x v="126"/>
    </i>
    <i r="1">
      <x v="127"/>
    </i>
    <i r="1">
      <x v="128"/>
    </i>
    <i r="1">
      <x v="133"/>
    </i>
    <i r="1">
      <x v="135"/>
    </i>
    <i r="1">
      <x v="136"/>
    </i>
    <i r="1">
      <x v="137"/>
    </i>
    <i t="default">
      <x v="4"/>
    </i>
    <i>
      <x v="5"/>
    </i>
    <i r="1">
      <x v="39"/>
    </i>
    <i r="1">
      <x v="103"/>
    </i>
    <i r="1">
      <x v="104"/>
    </i>
    <i t="default">
      <x v="5"/>
    </i>
    <i>
      <x v="6"/>
    </i>
    <i r="1">
      <x v="110"/>
    </i>
    <i r="1">
      <x v="111"/>
    </i>
    <i r="1">
      <x v="116"/>
    </i>
    <i t="default">
      <x v="6"/>
    </i>
    <i t="grand">
      <x/>
    </i>
  </rowItems>
  <colFields count="1">
    <field x="-2"/>
  </colFields>
  <colItems count="10">
    <i>
      <x/>
    </i>
    <i i="1">
      <x v="1"/>
    </i>
    <i i="2">
      <x v="2"/>
    </i>
    <i i="3">
      <x v="3"/>
    </i>
    <i i="4">
      <x v="4"/>
    </i>
    <i i="5">
      <x v="5"/>
    </i>
    <i i="6">
      <x v="6"/>
    </i>
    <i i="7">
      <x v="7"/>
    </i>
    <i i="8">
      <x v="8"/>
    </i>
    <i i="9">
      <x v="9"/>
    </i>
  </colItems>
  <dataFields count="10">
    <dataField name="Fresh " fld="3" baseField="0" baseItem="0"/>
    <dataField name="Soph " fld="4" baseField="0" baseItem="0"/>
    <dataField name="Jr " fld="5" baseField="0" baseItem="0"/>
    <dataField name="Sr " fld="6" baseField="0" baseItem="0"/>
    <dataField name="Post/_x000a_Grad " fld="7" baseField="0" baseItem="0"/>
    <dataField name="Sp/_x000a_Uncl " fld="8" baseField="0" baseItem="0"/>
    <dataField name="Grad _x000a_NDS " fld="9" baseField="0" baseItem="0"/>
    <dataField name="MS " fld="10" baseField="0" baseItem="0"/>
    <dataField name="PhD " fld="11" baseField="0" baseItem="0"/>
    <dataField name="Total " fld="12" baseField="0" baseItem="0"/>
  </dataFields>
  <formats count="18">
    <format dxfId="334">
      <pivotArea dataOnly="0" labelOnly="1" outline="0" fieldPosition="0">
        <references count="1">
          <reference field="4294967294" count="1">
            <x v="4"/>
          </reference>
        </references>
      </pivotArea>
    </format>
    <format dxfId="333">
      <pivotArea dataOnly="0" labelOnly="1" outline="0" fieldPosition="0">
        <references count="1">
          <reference field="4294967294" count="1">
            <x v="5"/>
          </reference>
        </references>
      </pivotArea>
    </format>
    <format dxfId="332">
      <pivotArea dataOnly="0" labelOnly="1" outline="0" fieldPosition="0">
        <references count="1">
          <reference field="4294967294" count="1">
            <x v="6"/>
          </reference>
        </references>
      </pivotArea>
    </format>
    <format dxfId="331">
      <pivotArea outline="0" collapsedLevelsAreSubtotals="1" fieldPosition="0"/>
    </format>
    <format dxfId="330">
      <pivotArea dataOnly="0" labelOnly="1" outline="0" fieldPosition="0">
        <references count="1">
          <reference field="4294967294" count="10">
            <x v="0"/>
            <x v="1"/>
            <x v="2"/>
            <x v="3"/>
            <x v="4"/>
            <x v="5"/>
            <x v="6"/>
            <x v="7"/>
            <x v="8"/>
            <x v="9"/>
          </reference>
        </references>
      </pivotArea>
    </format>
    <format dxfId="329">
      <pivotArea outline="0" collapsedLevelsAreSubtotals="1" fieldPosition="0"/>
    </format>
    <format dxfId="328">
      <pivotArea dataOnly="0" labelOnly="1" outline="0" fieldPosition="0">
        <references count="1">
          <reference field="4294967294" count="10">
            <x v="0"/>
            <x v="1"/>
            <x v="2"/>
            <x v="3"/>
            <x v="4"/>
            <x v="5"/>
            <x v="6"/>
            <x v="7"/>
            <x v="8"/>
            <x v="9"/>
          </reference>
        </references>
      </pivotArea>
    </format>
    <format dxfId="327">
      <pivotArea collapsedLevelsAreSubtotals="1" fieldPosition="0">
        <references count="2">
          <reference field="0" count="1" selected="0">
            <x v="3"/>
          </reference>
          <reference field="1" count="1">
            <x v="68"/>
          </reference>
        </references>
      </pivotArea>
    </format>
    <format dxfId="326">
      <pivotArea dataOnly="0" labelOnly="1" fieldPosition="0">
        <references count="2">
          <reference field="0" count="1" selected="0">
            <x v="3"/>
          </reference>
          <reference field="1" count="1">
            <x v="68"/>
          </reference>
        </references>
      </pivotArea>
    </format>
    <format dxfId="325">
      <pivotArea dataOnly="0" labelOnly="1" fieldPosition="0">
        <references count="2">
          <reference field="0" count="1" selected="0">
            <x v="2"/>
          </reference>
          <reference field="1" count="10">
            <x v="29"/>
            <x v="35"/>
            <x v="36"/>
            <x v="47"/>
            <x v="48"/>
            <x v="50"/>
            <x v="52"/>
            <x v="53"/>
            <x v="61"/>
            <x v="72"/>
          </reference>
        </references>
      </pivotArea>
    </format>
    <format dxfId="324">
      <pivotArea dataOnly="0" labelOnly="1" fieldPosition="0">
        <references count="1">
          <reference field="0" count="1">
            <x v="4"/>
          </reference>
        </references>
      </pivotArea>
    </format>
    <format dxfId="323">
      <pivotArea dataOnly="0" labelOnly="1" fieldPosition="0">
        <references count="1">
          <reference field="0" count="1" defaultSubtotal="1">
            <x v="5"/>
          </reference>
        </references>
      </pivotArea>
    </format>
    <format dxfId="322">
      <pivotArea dataOnly="0" labelOnly="1" fieldPosition="0">
        <references count="2">
          <reference field="0" count="1" selected="0">
            <x v="5"/>
          </reference>
          <reference field="1" count="1">
            <x v="39"/>
          </reference>
        </references>
      </pivotArea>
    </format>
    <format dxfId="321">
      <pivotArea field="0" type="button" dataOnly="0" labelOnly="1" outline="0" axis="axisRow" fieldPosition="0"/>
    </format>
    <format dxfId="320">
      <pivotArea dataOnly="0" labelOnly="1" outline="0" fieldPosition="0">
        <references count="1">
          <reference field="4294967294" count="10">
            <x v="0"/>
            <x v="1"/>
            <x v="2"/>
            <x v="3"/>
            <x v="4"/>
            <x v="5"/>
            <x v="6"/>
            <x v="7"/>
            <x v="8"/>
            <x v="9"/>
          </reference>
        </references>
      </pivotArea>
    </format>
    <format dxfId="319">
      <pivotArea grandRow="1" outline="0" collapsedLevelsAreSubtotals="1" fieldPosition="0"/>
    </format>
    <format dxfId="318">
      <pivotArea dataOnly="0" labelOnly="1" grandRow="1" outline="0" fieldPosition="0"/>
    </format>
    <format dxfId="317">
      <pivotArea dataOnly="0" labelOnly="1" fieldPosition="0">
        <references count="2">
          <reference field="0" count="1" selected="0">
            <x v="0"/>
          </reference>
          <reference field="1" count="1">
            <x v="23"/>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B12DEFA6-FC25-4C91-8B5B-DDDB14F98F47}" name="PivotTable1" cacheId="2" applyNumberFormats="0" applyBorderFormats="0" applyFontFormats="0" applyPatternFormats="0" applyAlignmentFormats="0" applyWidthHeightFormats="1" dataCaption="Values" grandTotalCaption="University Total" updatedVersion="8" minRefreshableVersion="3" rowGrandTotals="0" itemPrintTitles="1" createdVersion="6" indent="0" outline="1" outlineData="1" multipleFieldFilters="0" rowHeaderCaption="College">
  <location ref="A11:D43" firstHeaderRow="0" firstDataRow="1" firstDataCol="1"/>
  <pivotFields count="5">
    <pivotField axis="axisRow" subtotalTop="0" showAll="0">
      <items count="9">
        <item x="0"/>
        <item x="1"/>
        <item x="2"/>
        <item x="3"/>
        <item x="4"/>
        <item x="6"/>
        <item x="5"/>
        <item x="7"/>
        <item t="default"/>
      </items>
    </pivotField>
    <pivotField axis="axisRow" subtotalTop="0" showAll="0">
      <items count="3">
        <item n="Women" x="0"/>
        <item n="Men" x="1"/>
        <item t="default"/>
      </items>
    </pivotField>
    <pivotField dataField="1" subtotalTop="0" showAll="0"/>
    <pivotField dataField="1" subtotalTop="0" showAll="0"/>
    <pivotField dataField="1" subtotalTop="0" showAll="0"/>
  </pivotFields>
  <rowFields count="2">
    <field x="0"/>
    <field x="1"/>
  </rowFields>
  <rowItems count="32">
    <i>
      <x/>
    </i>
    <i r="1">
      <x/>
    </i>
    <i r="1">
      <x v="1"/>
    </i>
    <i t="default">
      <x/>
    </i>
    <i>
      <x v="1"/>
    </i>
    <i r="1">
      <x/>
    </i>
    <i r="1">
      <x v="1"/>
    </i>
    <i t="default">
      <x v="1"/>
    </i>
    <i>
      <x v="2"/>
    </i>
    <i r="1">
      <x/>
    </i>
    <i r="1">
      <x v="1"/>
    </i>
    <i t="default">
      <x v="2"/>
    </i>
    <i>
      <x v="3"/>
    </i>
    <i r="1">
      <x/>
    </i>
    <i r="1">
      <x v="1"/>
    </i>
    <i t="default">
      <x v="3"/>
    </i>
    <i>
      <x v="4"/>
    </i>
    <i r="1">
      <x/>
    </i>
    <i r="1">
      <x v="1"/>
    </i>
    <i t="default">
      <x v="4"/>
    </i>
    <i>
      <x v="5"/>
    </i>
    <i r="1">
      <x/>
    </i>
    <i r="1">
      <x v="1"/>
    </i>
    <i t="default">
      <x v="5"/>
    </i>
    <i>
      <x v="6"/>
    </i>
    <i r="1">
      <x/>
    </i>
    <i r="1">
      <x v="1"/>
    </i>
    <i t="default">
      <x v="6"/>
    </i>
    <i>
      <x v="7"/>
    </i>
    <i r="1">
      <x/>
    </i>
    <i r="1">
      <x v="1"/>
    </i>
    <i t="default">
      <x v="7"/>
    </i>
  </rowItems>
  <colFields count="1">
    <field x="-2"/>
  </colFields>
  <colItems count="3">
    <i>
      <x/>
    </i>
    <i i="1">
      <x v="1"/>
    </i>
    <i i="2">
      <x v="2"/>
    </i>
  </colItems>
  <dataFields count="3">
    <dataField name="Undergraduate " fld="2" baseField="0" baseItem="0"/>
    <dataField name="Graduate " fld="3" baseField="0" baseItem="0"/>
    <dataField name="Total " fld="4" baseField="0" baseItem="0"/>
  </dataFields>
  <formats count="30">
    <format dxfId="316">
      <pivotArea outline="0" collapsedLevelsAreSubtotals="1" fieldPosition="0"/>
    </format>
    <format dxfId="315">
      <pivotArea outline="0" collapsedLevelsAreSubtotals="1" fieldPosition="0"/>
    </format>
    <format dxfId="314">
      <pivotArea dataOnly="0" labelOnly="1" outline="0" fieldPosition="0">
        <references count="1">
          <reference field="4294967294" count="3">
            <x v="0"/>
            <x v="1"/>
            <x v="2"/>
          </reference>
        </references>
      </pivotArea>
    </format>
    <format dxfId="313">
      <pivotArea collapsedLevelsAreSubtotals="1" fieldPosition="0">
        <references count="1">
          <reference field="0" count="1" defaultSubtotal="1">
            <x v="7"/>
          </reference>
        </references>
      </pivotArea>
    </format>
    <format dxfId="312">
      <pivotArea dataOnly="0" labelOnly="1" fieldPosition="0">
        <references count="1">
          <reference field="0" count="1" defaultSubtotal="1">
            <x v="7"/>
          </reference>
        </references>
      </pivotArea>
    </format>
    <format dxfId="311">
      <pivotArea collapsedLevelsAreSubtotals="1" fieldPosition="0">
        <references count="2">
          <reference field="0" count="1" selected="0">
            <x v="0"/>
          </reference>
          <reference field="1" count="0"/>
        </references>
      </pivotArea>
    </format>
    <format dxfId="310">
      <pivotArea collapsedLevelsAreSubtotals="1" fieldPosition="0">
        <references count="1">
          <reference field="0" count="1" defaultSubtotal="1">
            <x v="0"/>
          </reference>
        </references>
      </pivotArea>
    </format>
    <format dxfId="309">
      <pivotArea collapsedLevelsAreSubtotals="1" fieldPosition="0">
        <references count="1">
          <reference field="0" count="1">
            <x v="1"/>
          </reference>
        </references>
      </pivotArea>
    </format>
    <format dxfId="308">
      <pivotArea collapsedLevelsAreSubtotals="1" fieldPosition="0">
        <references count="2">
          <reference field="0" count="1" selected="0">
            <x v="1"/>
          </reference>
          <reference field="1" count="0"/>
        </references>
      </pivotArea>
    </format>
    <format dxfId="307">
      <pivotArea collapsedLevelsAreSubtotals="1" fieldPosition="0">
        <references count="1">
          <reference field="0" count="1" defaultSubtotal="1">
            <x v="1"/>
          </reference>
        </references>
      </pivotArea>
    </format>
    <format dxfId="306">
      <pivotArea collapsedLevelsAreSubtotals="1" fieldPosition="0">
        <references count="1">
          <reference field="0" count="1">
            <x v="2"/>
          </reference>
        </references>
      </pivotArea>
    </format>
    <format dxfId="305">
      <pivotArea collapsedLevelsAreSubtotals="1" fieldPosition="0">
        <references count="2">
          <reference field="0" count="1" selected="0">
            <x v="2"/>
          </reference>
          <reference field="1" count="0"/>
        </references>
      </pivotArea>
    </format>
    <format dxfId="304">
      <pivotArea collapsedLevelsAreSubtotals="1" fieldPosition="0">
        <references count="1">
          <reference field="0" count="1" defaultSubtotal="1">
            <x v="2"/>
          </reference>
        </references>
      </pivotArea>
    </format>
    <format dxfId="303">
      <pivotArea collapsedLevelsAreSubtotals="1" fieldPosition="0">
        <references count="1">
          <reference field="0" count="1">
            <x v="3"/>
          </reference>
        </references>
      </pivotArea>
    </format>
    <format dxfId="302">
      <pivotArea collapsedLevelsAreSubtotals="1" fieldPosition="0">
        <references count="2">
          <reference field="0" count="1" selected="0">
            <x v="3"/>
          </reference>
          <reference field="1" count="0"/>
        </references>
      </pivotArea>
    </format>
    <format dxfId="301">
      <pivotArea collapsedLevelsAreSubtotals="1" fieldPosition="0">
        <references count="1">
          <reference field="0" count="1" defaultSubtotal="1">
            <x v="3"/>
          </reference>
        </references>
      </pivotArea>
    </format>
    <format dxfId="300">
      <pivotArea collapsedLevelsAreSubtotals="1" fieldPosition="0">
        <references count="1">
          <reference field="0" count="1">
            <x v="4"/>
          </reference>
        </references>
      </pivotArea>
    </format>
    <format dxfId="299">
      <pivotArea collapsedLevelsAreSubtotals="1" fieldPosition="0">
        <references count="2">
          <reference field="0" count="1" selected="0">
            <x v="4"/>
          </reference>
          <reference field="1" count="0"/>
        </references>
      </pivotArea>
    </format>
    <format dxfId="298">
      <pivotArea collapsedLevelsAreSubtotals="1" fieldPosition="0">
        <references count="1">
          <reference field="0" count="1" defaultSubtotal="1">
            <x v="4"/>
          </reference>
        </references>
      </pivotArea>
    </format>
    <format dxfId="297">
      <pivotArea collapsedLevelsAreSubtotals="1" fieldPosition="0">
        <references count="1">
          <reference field="0" count="1">
            <x v="5"/>
          </reference>
        </references>
      </pivotArea>
    </format>
    <format dxfId="296">
      <pivotArea collapsedLevelsAreSubtotals="1" fieldPosition="0">
        <references count="2">
          <reference field="0" count="1" selected="0">
            <x v="5"/>
          </reference>
          <reference field="1" count="0"/>
        </references>
      </pivotArea>
    </format>
    <format dxfId="295">
      <pivotArea collapsedLevelsAreSubtotals="1" fieldPosition="0">
        <references count="1">
          <reference field="0" count="1" defaultSubtotal="1">
            <x v="5"/>
          </reference>
        </references>
      </pivotArea>
    </format>
    <format dxfId="294">
      <pivotArea collapsedLevelsAreSubtotals="1" fieldPosition="0">
        <references count="1">
          <reference field="0" count="1">
            <x v="6"/>
          </reference>
        </references>
      </pivotArea>
    </format>
    <format dxfId="293">
      <pivotArea collapsedLevelsAreSubtotals="1" fieldPosition="0">
        <references count="2">
          <reference field="0" count="1" selected="0">
            <x v="6"/>
          </reference>
          <reference field="1" count="0"/>
        </references>
      </pivotArea>
    </format>
    <format dxfId="292">
      <pivotArea collapsedLevelsAreSubtotals="1" fieldPosition="0">
        <references count="1">
          <reference field="0" count="1" defaultSubtotal="1">
            <x v="6"/>
          </reference>
        </references>
      </pivotArea>
    </format>
    <format dxfId="291">
      <pivotArea collapsedLevelsAreSubtotals="1" fieldPosition="0">
        <references count="1">
          <reference field="0" count="1">
            <x v="7"/>
          </reference>
        </references>
      </pivotArea>
    </format>
    <format dxfId="290">
      <pivotArea collapsedLevelsAreSubtotals="1" fieldPosition="0">
        <references count="2">
          <reference field="0" count="1" selected="0">
            <x v="7"/>
          </reference>
          <reference field="1" count="0"/>
        </references>
      </pivotArea>
    </format>
    <format dxfId="289">
      <pivotArea collapsedLevelsAreSubtotals="1" fieldPosition="0">
        <references count="1">
          <reference field="0" count="1" defaultSubtotal="1">
            <x v="7"/>
          </reference>
        </references>
      </pivotArea>
    </format>
    <format dxfId="288">
      <pivotArea field="0" type="button" dataOnly="0" labelOnly="1" outline="0" axis="axisRow" fieldPosition="0"/>
    </format>
    <format dxfId="287">
      <pivotArea dataOnly="0" labelOnly="1" outline="0" fieldPosition="0">
        <references count="1">
          <reference field="4294967294" count="3">
            <x v="0"/>
            <x v="1"/>
            <x v="2"/>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C1A66BE-7D82-44E6-A189-1908AA21C5E2}" name="PivotTable1" cacheId="3"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8:J16" firstHeaderRow="0" firstDataRow="1" firstDataCol="1"/>
  <pivotFields count="10">
    <pivotField axis="axisRow" showAll="0">
      <items count="8">
        <item x="0"/>
        <item x="1"/>
        <item x="2"/>
        <item x="3"/>
        <item x="4"/>
        <item x="6"/>
        <item x="5"/>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8">
    <i>
      <x/>
    </i>
    <i>
      <x v="1"/>
    </i>
    <i>
      <x v="2"/>
    </i>
    <i>
      <x v="3"/>
    </i>
    <i>
      <x v="4"/>
    </i>
    <i>
      <x v="5"/>
    </i>
    <i>
      <x v="6"/>
    </i>
    <i t="grand">
      <x/>
    </i>
  </rowItems>
  <colFields count="1">
    <field x="-2"/>
  </colFields>
  <colItems count="9">
    <i>
      <x/>
    </i>
    <i i="1">
      <x v="1"/>
    </i>
    <i i="2">
      <x v="2"/>
    </i>
    <i i="3">
      <x v="3"/>
    </i>
    <i i="4">
      <x v="4"/>
    </i>
    <i i="5">
      <x v="5"/>
    </i>
    <i i="6">
      <x v="6"/>
    </i>
    <i i="7">
      <x v="7"/>
    </i>
    <i i="8">
      <x v="8"/>
    </i>
  </colItems>
  <dataFields count="9">
    <dataField name="Not _x000a_Supplied " fld="1" baseField="0" baseItem="0"/>
    <dataField name="Amer Ind/_x000a_Alaskan Native " fld="2" baseField="0" baseItem="0"/>
    <dataField name="African American/_x000a_Non Hispanic " fld="3" baseField="0" baseItem="0"/>
    <dataField name="Asian/ Asian _x000a_ American † " fld="4" baseField="0" baseItem="0"/>
    <dataField name="Hispanic/_x000a_Hispanic _x000a_American " fld="5" baseField="0" baseItem="0"/>
    <dataField name="White/_x000a_Non Hispanic " fld="6" baseField="0" baseItem="0"/>
    <dataField name="International " fld="7" baseField="0" baseItem="0"/>
    <dataField name="Multi Racial " fld="8" baseField="0" baseItem="0"/>
    <dataField name="Total " fld="9" baseField="0" baseItem="0"/>
  </dataFields>
  <formats count="15">
    <format dxfId="286">
      <pivotArea dataOnly="0" labelOnly="1" outline="0" fieldPosition="0">
        <references count="1">
          <reference field="4294967294" count="1">
            <x v="0"/>
          </reference>
        </references>
      </pivotArea>
    </format>
    <format dxfId="285">
      <pivotArea dataOnly="0" labelOnly="1" outline="0" fieldPosition="0">
        <references count="1">
          <reference field="4294967294" count="1">
            <x v="1"/>
          </reference>
        </references>
      </pivotArea>
    </format>
    <format dxfId="284">
      <pivotArea dataOnly="0" labelOnly="1" outline="0" fieldPosition="0">
        <references count="1">
          <reference field="4294967294" count="1">
            <x v="2"/>
          </reference>
        </references>
      </pivotArea>
    </format>
    <format dxfId="283">
      <pivotArea dataOnly="0" labelOnly="1" outline="0" fieldPosition="0">
        <references count="1">
          <reference field="4294967294" count="1">
            <x v="3"/>
          </reference>
        </references>
      </pivotArea>
    </format>
    <format dxfId="282">
      <pivotArea dataOnly="0" labelOnly="1" outline="0" fieldPosition="0">
        <references count="1">
          <reference field="4294967294" count="1">
            <x v="4"/>
          </reference>
        </references>
      </pivotArea>
    </format>
    <format dxfId="281">
      <pivotArea dataOnly="0" labelOnly="1" outline="0" fieldPosition="0">
        <references count="1">
          <reference field="4294967294" count="1">
            <x v="5"/>
          </reference>
        </references>
      </pivotArea>
    </format>
    <format dxfId="280">
      <pivotArea outline="0" collapsedLevelsAreSubtotals="1" fieldPosition="0"/>
    </format>
    <format dxfId="279">
      <pivotArea dataOnly="0" labelOnly="1" outline="0" fieldPosition="0">
        <references count="1">
          <reference field="4294967294" count="9">
            <x v="0"/>
            <x v="1"/>
            <x v="2"/>
            <x v="3"/>
            <x v="4"/>
            <x v="5"/>
            <x v="6"/>
            <x v="7"/>
            <x v="8"/>
          </reference>
        </references>
      </pivotArea>
    </format>
    <format dxfId="278">
      <pivotArea outline="0" collapsedLevelsAreSubtotals="1" fieldPosition="0"/>
    </format>
    <format dxfId="277">
      <pivotArea grandRow="1" outline="0" collapsedLevelsAreSubtotals="1" fieldPosition="0"/>
    </format>
    <format dxfId="276">
      <pivotArea dataOnly="0" labelOnly="1" grandRow="1" outline="0" fieldPosition="0"/>
    </format>
    <format dxfId="275">
      <pivotArea field="0" type="button" dataOnly="0" labelOnly="1" outline="0" axis="axisRow" fieldPosition="0"/>
    </format>
    <format dxfId="274">
      <pivotArea dataOnly="0" labelOnly="1" outline="0" fieldPosition="0">
        <references count="1">
          <reference field="4294967294" count="9">
            <x v="0"/>
            <x v="1"/>
            <x v="2"/>
            <x v="3"/>
            <x v="4"/>
            <x v="5"/>
            <x v="6"/>
            <x v="7"/>
            <x v="8"/>
          </reference>
        </references>
      </pivotArea>
    </format>
    <format dxfId="273">
      <pivotArea grandRow="1" outline="0" collapsedLevelsAreSubtotals="1" fieldPosition="0"/>
    </format>
    <format dxfId="272">
      <pivotArea dataOnly="0" labelOnly="1" grandRow="1" outline="0" fieldPosition="0"/>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13EF2FB-CE0E-48C3-AC6D-359AE16BB36D}" name="PivotTable2" cacheId="4"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Race/Ethnicity">
  <location ref="A7:K17" firstHeaderRow="0" firstDataRow="1" firstDataCol="1"/>
  <pivotFields count="11">
    <pivotField axis="axisRow" showAll="0">
      <items count="10">
        <item x="0"/>
        <item x="6"/>
        <item x="2"/>
        <item x="1"/>
        <item x="3"/>
        <item x="4"/>
        <item x="7"/>
        <item x="8"/>
        <item x="5"/>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10">
    <i>
      <x/>
    </i>
    <i>
      <x v="1"/>
    </i>
    <i>
      <x v="2"/>
    </i>
    <i>
      <x v="3"/>
    </i>
    <i>
      <x v="4"/>
    </i>
    <i>
      <x v="5"/>
    </i>
    <i>
      <x v="6"/>
    </i>
    <i>
      <x v="7"/>
    </i>
    <i>
      <x v="8"/>
    </i>
    <i t="grand">
      <x/>
    </i>
  </rowItems>
  <colFields count="1">
    <field x="-2"/>
  </colFields>
  <colItems count="10">
    <i>
      <x/>
    </i>
    <i i="1">
      <x v="1"/>
    </i>
    <i i="2">
      <x v="2"/>
    </i>
    <i i="3">
      <x v="3"/>
    </i>
    <i i="4">
      <x v="4"/>
    </i>
    <i i="5">
      <x v="5"/>
    </i>
    <i i="6">
      <x v="6"/>
    </i>
    <i i="7">
      <x v="7"/>
    </i>
    <i i="8">
      <x v="8"/>
    </i>
    <i i="9">
      <x v="9"/>
    </i>
  </colItems>
  <dataFields count="10">
    <dataField name="Fresh " fld="1" baseField="0" baseItem="0"/>
    <dataField name="Soph " fld="2" baseField="0" baseItem="0"/>
    <dataField name="Jr " fld="3" baseField="0" baseItem="0"/>
    <dataField name="Sr " fld="4" baseField="0" baseItem="0"/>
    <dataField name="Post_x000a_Grad " fld="5" baseField="0" baseItem="0"/>
    <dataField name="Sp/_x000a_Uncl " fld="6" baseField="0" baseItem="0"/>
    <dataField name="Grad_x000a_NDS " fld="7" baseField="0" baseItem="0"/>
    <dataField name="MS " fld="8" baseField="0" baseItem="0"/>
    <dataField name="PhD " fld="9" baseField="0" baseItem="0"/>
    <dataField name="Total " fld="10" baseField="0" baseItem="0"/>
  </dataFields>
  <formats count="13">
    <format dxfId="271">
      <pivotArea dataOnly="0" labelOnly="1" outline="0" fieldPosition="0">
        <references count="1">
          <reference field="4294967294" count="1">
            <x v="4"/>
          </reference>
        </references>
      </pivotArea>
    </format>
    <format dxfId="270">
      <pivotArea dataOnly="0" labelOnly="1" outline="0" fieldPosition="0">
        <references count="1">
          <reference field="4294967294" count="1">
            <x v="5"/>
          </reference>
        </references>
      </pivotArea>
    </format>
    <format dxfId="269">
      <pivotArea dataOnly="0" labelOnly="1" outline="0" fieldPosition="0">
        <references count="1">
          <reference field="4294967294" count="1">
            <x v="6"/>
          </reference>
        </references>
      </pivotArea>
    </format>
    <format dxfId="268">
      <pivotArea outline="0" collapsedLevelsAreSubtotals="1" fieldPosition="0"/>
    </format>
    <format dxfId="267">
      <pivotArea dataOnly="0" labelOnly="1" outline="0" fieldPosition="0">
        <references count="1">
          <reference field="4294967294" count="10">
            <x v="0"/>
            <x v="1"/>
            <x v="2"/>
            <x v="3"/>
            <x v="4"/>
            <x v="5"/>
            <x v="6"/>
            <x v="7"/>
            <x v="8"/>
            <x v="9"/>
          </reference>
        </references>
      </pivotArea>
    </format>
    <format dxfId="266">
      <pivotArea outline="0" collapsedLevelsAreSubtotals="1" fieldPosition="0"/>
    </format>
    <format dxfId="265">
      <pivotArea grandRow="1" outline="0" collapsedLevelsAreSubtotals="1" fieldPosition="0"/>
    </format>
    <format dxfId="264">
      <pivotArea dataOnly="0" labelOnly="1" grandRow="1" outline="0" fieldPosition="0"/>
    </format>
    <format dxfId="263">
      <pivotArea field="0" type="button" dataOnly="0" labelOnly="1" outline="0" axis="axisRow" fieldPosition="0"/>
    </format>
    <format dxfId="262">
      <pivotArea grandRow="1" outline="0" collapsedLevelsAreSubtotals="1" fieldPosition="0"/>
    </format>
    <format dxfId="261">
      <pivotArea dataOnly="0" labelOnly="1" grandRow="1" outline="0" fieldPosition="0"/>
    </format>
    <format dxfId="260">
      <pivotArea field="0" type="button" dataOnly="0" labelOnly="1" outline="0" axis="axisRow" fieldPosition="0"/>
    </format>
    <format dxfId="259">
      <pivotArea dataOnly="0" labelOnly="1" outline="0" fieldPosition="0">
        <references count="1">
          <reference field="4294967294" count="10">
            <x v="0"/>
            <x v="1"/>
            <x v="2"/>
            <x v="3"/>
            <x v="4"/>
            <x v="5"/>
            <x v="6"/>
            <x v="7"/>
            <x v="8"/>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5E073086-0256-4FEA-A9F0-50D5F5D0DED3}" name="PivotTable3" cacheId="5"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B90" firstHeaderRow="1" firstDataRow="1" firstDataCol="1"/>
  <pivotFields count="4">
    <pivotField axis="axisRow" subtotalTop="0" showAll="0">
      <items count="7">
        <item x="0"/>
        <item x="1"/>
        <item x="2"/>
        <item x="3"/>
        <item x="5"/>
        <item x="4"/>
        <item t="default"/>
      </items>
    </pivotField>
    <pivotField axis="axisRow" subtotalTop="0" showAll="0" sortType="ascending">
      <items count="71">
        <item x="0"/>
        <item x="37"/>
        <item x="30"/>
        <item x="15"/>
        <item x="38"/>
        <item x="39"/>
        <item x="40"/>
        <item x="41"/>
        <item x="42"/>
        <item x="16"/>
        <item x="43"/>
        <item x="17"/>
        <item x="44"/>
        <item x="45"/>
        <item x="18"/>
        <item x="46"/>
        <item x="47"/>
        <item x="19"/>
        <item x="8"/>
        <item x="9"/>
        <item x="35"/>
        <item x="10"/>
        <item x="11"/>
        <item x="48"/>
        <item x="1"/>
        <item x="12"/>
        <item x="20"/>
        <item x="2"/>
        <item x="31"/>
        <item x="21"/>
        <item x="49"/>
        <item x="3"/>
        <item x="32"/>
        <item x="4"/>
        <item x="13"/>
        <item x="22"/>
        <item x="33"/>
        <item x="50"/>
        <item x="23"/>
        <item x="24"/>
        <item x="51"/>
        <item x="52"/>
        <item x="53"/>
        <item x="54"/>
        <item x="5"/>
        <item x="6"/>
        <item x="7"/>
        <item x="25"/>
        <item x="55"/>
        <item x="56"/>
        <item x="26"/>
        <item x="27"/>
        <item x="36"/>
        <item x="57"/>
        <item x="58"/>
        <item x="28"/>
        <item x="59"/>
        <item x="60"/>
        <item x="61"/>
        <item x="29"/>
        <item x="62"/>
        <item x="63"/>
        <item x="64"/>
        <item x="14"/>
        <item x="65"/>
        <item x="66"/>
        <item x="67"/>
        <item x="68"/>
        <item x="69"/>
        <item x="34"/>
        <item t="default"/>
      </items>
    </pivotField>
    <pivotField subtotalTop="0" showAll="0"/>
    <pivotField dataField="1" subtotalTop="0" showAll="0"/>
  </pivotFields>
  <rowFields count="2">
    <field x="0"/>
    <field x="1"/>
  </rowFields>
  <rowItems count="83">
    <i>
      <x/>
    </i>
    <i r="1">
      <x/>
    </i>
    <i r="1">
      <x v="24"/>
    </i>
    <i r="1">
      <x v="27"/>
    </i>
    <i r="1">
      <x v="31"/>
    </i>
    <i r="1">
      <x v="33"/>
    </i>
    <i r="1">
      <x v="44"/>
    </i>
    <i r="1">
      <x v="45"/>
    </i>
    <i r="1">
      <x v="46"/>
    </i>
    <i t="default">
      <x/>
    </i>
    <i>
      <x v="1"/>
    </i>
    <i r="1">
      <x v="18"/>
    </i>
    <i r="1">
      <x v="19"/>
    </i>
    <i r="1">
      <x v="21"/>
    </i>
    <i r="1">
      <x v="22"/>
    </i>
    <i r="1">
      <x v="25"/>
    </i>
    <i r="1">
      <x v="34"/>
    </i>
    <i r="1">
      <x v="63"/>
    </i>
    <i t="default">
      <x v="1"/>
    </i>
    <i>
      <x v="2"/>
    </i>
    <i r="1">
      <x v="3"/>
    </i>
    <i r="1">
      <x v="9"/>
    </i>
    <i r="1">
      <x v="11"/>
    </i>
    <i r="1">
      <x v="14"/>
    </i>
    <i r="1">
      <x v="17"/>
    </i>
    <i r="1">
      <x v="26"/>
    </i>
    <i r="1">
      <x v="29"/>
    </i>
    <i r="1">
      <x v="35"/>
    </i>
    <i r="1">
      <x v="38"/>
    </i>
    <i r="1">
      <x v="39"/>
    </i>
    <i r="1">
      <x v="47"/>
    </i>
    <i r="1">
      <x v="50"/>
    </i>
    <i r="1">
      <x v="51"/>
    </i>
    <i r="1">
      <x v="55"/>
    </i>
    <i r="1">
      <x v="59"/>
    </i>
    <i t="default">
      <x v="2"/>
    </i>
    <i>
      <x v="3"/>
    </i>
    <i r="1">
      <x v="2"/>
    </i>
    <i r="1">
      <x v="28"/>
    </i>
    <i r="1">
      <x v="32"/>
    </i>
    <i r="1">
      <x v="36"/>
    </i>
    <i r="1">
      <x v="69"/>
    </i>
    <i t="default">
      <x v="3"/>
    </i>
    <i>
      <x v="4"/>
    </i>
    <i r="1">
      <x v="1"/>
    </i>
    <i r="1">
      <x v="4"/>
    </i>
    <i r="1">
      <x v="5"/>
    </i>
    <i r="1">
      <x v="6"/>
    </i>
    <i r="1">
      <x v="7"/>
    </i>
    <i r="1">
      <x v="8"/>
    </i>
    <i r="1">
      <x v="10"/>
    </i>
    <i r="1">
      <x v="12"/>
    </i>
    <i r="1">
      <x v="13"/>
    </i>
    <i r="1">
      <x v="15"/>
    </i>
    <i r="1">
      <x v="16"/>
    </i>
    <i r="1">
      <x v="23"/>
    </i>
    <i r="1">
      <x v="30"/>
    </i>
    <i r="1">
      <x v="37"/>
    </i>
    <i r="1">
      <x v="40"/>
    </i>
    <i r="1">
      <x v="41"/>
    </i>
    <i r="1">
      <x v="42"/>
    </i>
    <i r="1">
      <x v="43"/>
    </i>
    <i r="1">
      <x v="48"/>
    </i>
    <i r="1">
      <x v="49"/>
    </i>
    <i r="1">
      <x v="53"/>
    </i>
    <i r="1">
      <x v="54"/>
    </i>
    <i r="1">
      <x v="56"/>
    </i>
    <i r="1">
      <x v="57"/>
    </i>
    <i r="1">
      <x v="58"/>
    </i>
    <i r="1">
      <x v="60"/>
    </i>
    <i r="1">
      <x v="61"/>
    </i>
    <i r="1">
      <x v="62"/>
    </i>
    <i r="1">
      <x v="64"/>
    </i>
    <i r="1">
      <x v="65"/>
    </i>
    <i r="1">
      <x v="66"/>
    </i>
    <i r="1">
      <x v="67"/>
    </i>
    <i r="1">
      <x v="68"/>
    </i>
    <i t="default">
      <x v="4"/>
    </i>
    <i>
      <x v="5"/>
    </i>
    <i r="1">
      <x v="20"/>
    </i>
    <i r="1">
      <x v="52"/>
    </i>
    <i t="default">
      <x v="5"/>
    </i>
    <i t="grand">
      <x/>
    </i>
  </rowItems>
  <colItems count="1">
    <i/>
  </colItems>
  <dataFields count="1">
    <dataField name="Total " fld="3" baseField="0" baseItem="0" numFmtId="3"/>
  </dataFields>
  <formats count="7">
    <format dxfId="258">
      <pivotArea outline="0" collapsedLevelsAreSubtotals="1" fieldPosition="0"/>
    </format>
    <format dxfId="257">
      <pivotArea dataOnly="0" labelOnly="1" outline="0" axis="axisValues" fieldPosition="0"/>
    </format>
    <format dxfId="256">
      <pivotArea outline="0" collapsedLevelsAreSubtotals="1" fieldPosition="0"/>
    </format>
    <format dxfId="255">
      <pivotArea field="0" type="button" dataOnly="0" labelOnly="1" outline="0" axis="axisRow" fieldPosition="0"/>
    </format>
    <format dxfId="254">
      <pivotArea dataOnly="0" labelOnly="1" outline="0" axis="axisValues" fieldPosition="0"/>
    </format>
    <format dxfId="253">
      <pivotArea grandRow="1" outline="0" collapsedLevelsAreSubtotals="1" fieldPosition="0"/>
    </format>
    <format dxfId="252">
      <pivotArea dataOnly="0" labelOnly="1" grandRow="1" outline="0" fieldPosition="0"/>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10547077-6EDF-4FB0-8317-C2583ECBFAB9}" name="PivotTable4" cacheId="6"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G64" firstHeaderRow="0" firstDataRow="1" firstDataCol="1"/>
  <pivotFields count="9">
    <pivotField axis="axisRow" subtotalTop="0" showAll="0">
      <items count="8">
        <item x="0"/>
        <item x="1"/>
        <item x="2"/>
        <item x="3"/>
        <item x="5"/>
        <item x="4"/>
        <item m="1" x="6"/>
        <item t="default"/>
      </items>
    </pivotField>
    <pivotField axis="axisRow" subtotalTop="0" showAll="0" sortType="ascending">
      <items count="62">
        <item x="0"/>
        <item m="1" x="52"/>
        <item x="22"/>
        <item x="28"/>
        <item m="1" x="53"/>
        <item x="29"/>
        <item m="1" x="54"/>
        <item x="12"/>
        <item x="13"/>
        <item x="30"/>
        <item x="14"/>
        <item x="31"/>
        <item m="1" x="55"/>
        <item m="1" x="48"/>
        <item m="1" x="47"/>
        <item x="6"/>
        <item x="27"/>
        <item x="7"/>
        <item x="8"/>
        <item m="1" x="56"/>
        <item m="1" x="45"/>
        <item x="9"/>
        <item x="15"/>
        <item m="1" x="46"/>
        <item x="32"/>
        <item m="1" x="50"/>
        <item x="16"/>
        <item x="33"/>
        <item x="1"/>
        <item x="23"/>
        <item x="2"/>
        <item x="10"/>
        <item x="17"/>
        <item x="34"/>
        <item x="35"/>
        <item x="36"/>
        <item m="1" x="57"/>
        <item x="3"/>
        <item x="4"/>
        <item x="5"/>
        <item x="18"/>
        <item m="1" x="58"/>
        <item x="37"/>
        <item x="19"/>
        <item x="20"/>
        <item m="1" x="51"/>
        <item x="38"/>
        <item m="1" x="49"/>
        <item x="24"/>
        <item m="1" x="44"/>
        <item x="39"/>
        <item x="40"/>
        <item x="21"/>
        <item x="41"/>
        <item x="11"/>
        <item x="42"/>
        <item x="43"/>
        <item m="1" x="59"/>
        <item x="25"/>
        <item m="1" x="60"/>
        <item x="26"/>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57">
    <i>
      <x/>
    </i>
    <i r="1">
      <x/>
    </i>
    <i r="1">
      <x v="28"/>
    </i>
    <i r="1">
      <x v="30"/>
    </i>
    <i r="1">
      <x v="37"/>
    </i>
    <i r="1">
      <x v="38"/>
    </i>
    <i r="1">
      <x v="39"/>
    </i>
    <i t="default">
      <x/>
    </i>
    <i>
      <x v="1"/>
    </i>
    <i r="1">
      <x v="15"/>
    </i>
    <i r="1">
      <x v="17"/>
    </i>
    <i r="1">
      <x v="18"/>
    </i>
    <i r="1">
      <x v="21"/>
    </i>
    <i r="1">
      <x v="31"/>
    </i>
    <i r="1">
      <x v="54"/>
    </i>
    <i t="default">
      <x v="1"/>
    </i>
    <i>
      <x v="2"/>
    </i>
    <i r="1">
      <x v="7"/>
    </i>
    <i r="1">
      <x v="8"/>
    </i>
    <i r="1">
      <x v="10"/>
    </i>
    <i r="1">
      <x v="22"/>
    </i>
    <i r="1">
      <x v="26"/>
    </i>
    <i r="1">
      <x v="32"/>
    </i>
    <i r="1">
      <x v="40"/>
    </i>
    <i r="1">
      <x v="43"/>
    </i>
    <i r="1">
      <x v="44"/>
    </i>
    <i r="1">
      <x v="52"/>
    </i>
    <i t="default">
      <x v="2"/>
    </i>
    <i>
      <x v="3"/>
    </i>
    <i r="1">
      <x v="2"/>
    </i>
    <i r="1">
      <x v="29"/>
    </i>
    <i r="1">
      <x v="48"/>
    </i>
    <i r="1">
      <x v="58"/>
    </i>
    <i r="1">
      <x v="60"/>
    </i>
    <i t="default">
      <x v="3"/>
    </i>
    <i>
      <x v="4"/>
    </i>
    <i r="1">
      <x v="3"/>
    </i>
    <i r="1">
      <x v="5"/>
    </i>
    <i r="1">
      <x v="9"/>
    </i>
    <i r="1">
      <x v="11"/>
    </i>
    <i r="1">
      <x v="24"/>
    </i>
    <i r="1">
      <x v="27"/>
    </i>
    <i r="1">
      <x v="33"/>
    </i>
    <i r="1">
      <x v="34"/>
    </i>
    <i r="1">
      <x v="35"/>
    </i>
    <i r="1">
      <x v="42"/>
    </i>
    <i r="1">
      <x v="46"/>
    </i>
    <i r="1">
      <x v="50"/>
    </i>
    <i r="1">
      <x v="51"/>
    </i>
    <i r="1">
      <x v="53"/>
    </i>
    <i r="1">
      <x v="55"/>
    </i>
    <i r="1">
      <x v="56"/>
    </i>
    <i t="default">
      <x v="4"/>
    </i>
    <i>
      <x v="5"/>
    </i>
    <i r="1">
      <x v="16"/>
    </i>
    <i t="default">
      <x v="5"/>
    </i>
    <i t="grand">
      <x/>
    </i>
  </rowItems>
  <colFields count="1">
    <field x="-2"/>
  </colFields>
  <colItems count="6">
    <i>
      <x/>
    </i>
    <i i="1">
      <x v="1"/>
    </i>
    <i i="2">
      <x v="2"/>
    </i>
    <i i="3">
      <x v="3"/>
    </i>
    <i i="4">
      <x v="4"/>
    </i>
    <i i="5">
      <x v="5"/>
    </i>
  </colItems>
  <dataFields count="6">
    <dataField name="Fresh " fld="3" baseField="0" baseItem="0"/>
    <dataField name="Soph " fld="4" baseField="0" baseItem="0"/>
    <dataField name="Jr " fld="5" baseField="0" baseItem="0"/>
    <dataField name="Sr " fld="6" baseField="0" baseItem="0"/>
    <dataField name="Sp/_x000a_Uncl " fld="7" baseField="0" baseItem="0"/>
    <dataField name="Total " fld="8" baseField="0" baseItem="0"/>
  </dataFields>
  <formats count="7">
    <format dxfId="251">
      <pivotArea outline="0" collapsedLevelsAreSubtotals="1" fieldPosition="0"/>
    </format>
    <format dxfId="250">
      <pivotArea dataOnly="0" labelOnly="1" outline="0" fieldPosition="0">
        <references count="1">
          <reference field="4294967294" count="6">
            <x v="0"/>
            <x v="1"/>
            <x v="2"/>
            <x v="3"/>
            <x v="4"/>
            <x v="5"/>
          </reference>
        </references>
      </pivotArea>
    </format>
    <format dxfId="249">
      <pivotArea dataOnly="0" labelOnly="1" outline="0" fieldPosition="0">
        <references count="1">
          <reference field="4294967294" count="1">
            <x v="4"/>
          </reference>
        </references>
      </pivotArea>
    </format>
    <format dxfId="248">
      <pivotArea field="0" type="button" dataOnly="0" labelOnly="1" outline="0" axis="axisRow" fieldPosition="0"/>
    </format>
    <format dxfId="247">
      <pivotArea dataOnly="0" labelOnly="1" outline="0" fieldPosition="0">
        <references count="1">
          <reference field="4294967294" count="6">
            <x v="0"/>
            <x v="1"/>
            <x v="2"/>
            <x v="3"/>
            <x v="4"/>
            <x v="5"/>
          </reference>
        </references>
      </pivotArea>
    </format>
    <format dxfId="246">
      <pivotArea grandRow="1" outline="0" collapsedLevelsAreSubtotals="1" fieldPosition="0"/>
    </format>
    <format dxfId="245">
      <pivotArea dataOnly="0" labelOnly="1" grandRow="1" outline="0" fieldPosition="0"/>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F2555B4-455F-4C2F-A206-2AF816685EC0}" name="PivotTable1" cacheId="8"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chartFormat="1" rowHeaderCaption="College">
  <location ref="A7:K21" firstHeaderRow="0" firstDataRow="1" firstDataCol="1"/>
  <pivotFields count="12">
    <pivotField axis="axisRow" subtotalTop="0" showAll="0">
      <items count="3">
        <item x="0"/>
        <item x="1"/>
        <item t="default"/>
      </items>
    </pivotField>
    <pivotField axis="axisRow" subtotalTop="0" showAll="0">
      <items count="10">
        <item x="0"/>
        <item x="1"/>
        <item x="2"/>
        <item x="3"/>
        <item x="4"/>
        <item x="5"/>
        <item x="6"/>
        <item x="7"/>
        <item x="8"/>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4">
    <i>
      <x/>
    </i>
    <i r="1">
      <x/>
    </i>
    <i r="1">
      <x v="1"/>
    </i>
    <i r="1">
      <x v="2"/>
    </i>
    <i r="1">
      <x v="3"/>
    </i>
    <i r="1">
      <x v="4"/>
    </i>
    <i r="1">
      <x v="5"/>
    </i>
    <i t="default">
      <x/>
    </i>
    <i>
      <x v="1"/>
    </i>
    <i r="1">
      <x v="6"/>
    </i>
    <i r="1">
      <x v="7"/>
    </i>
    <i r="1">
      <x v="8"/>
    </i>
    <i t="default">
      <x v="1"/>
    </i>
    <i t="grand">
      <x/>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16">
    <format dxfId="244">
      <pivotArea outline="0" collapsedLevelsAreSubtotals="1" fieldPosition="0"/>
    </format>
    <format dxfId="243">
      <pivotArea dataOnly="0" labelOnly="1" outline="0" fieldPosition="0">
        <references count="1">
          <reference field="4294967294" count="7">
            <x v="0"/>
            <x v="1"/>
            <x v="2"/>
            <x v="3"/>
            <x v="4"/>
            <x v="5"/>
            <x v="6"/>
          </reference>
        </references>
      </pivotArea>
    </format>
    <format dxfId="242">
      <pivotArea collapsedLevelsAreSubtotals="1" fieldPosition="0">
        <references count="2">
          <reference field="0" count="1" selected="0">
            <x v="0"/>
          </reference>
          <reference field="1" count="6">
            <x v="0"/>
            <x v="1"/>
            <x v="2"/>
            <x v="3"/>
            <x v="4"/>
            <x v="5"/>
          </reference>
        </references>
      </pivotArea>
    </format>
    <format dxfId="241">
      <pivotArea collapsedLevelsAreSubtotals="1" fieldPosition="0">
        <references count="1">
          <reference field="0" count="1" defaultSubtotal="1">
            <x v="0"/>
          </reference>
        </references>
      </pivotArea>
    </format>
    <format dxfId="240">
      <pivotArea collapsedLevelsAreSubtotals="1" fieldPosition="0">
        <references count="1">
          <reference field="0" count="1">
            <x v="1"/>
          </reference>
        </references>
      </pivotArea>
    </format>
    <format dxfId="239">
      <pivotArea collapsedLevelsAreSubtotals="1" fieldPosition="0">
        <references count="2">
          <reference field="0" count="1" selected="0">
            <x v="1"/>
          </reference>
          <reference field="1" count="3">
            <x v="6"/>
            <x v="7"/>
            <x v="8"/>
          </reference>
        </references>
      </pivotArea>
    </format>
    <format dxfId="238">
      <pivotArea collapsedLevelsAreSubtotals="1" fieldPosition="0">
        <references count="1">
          <reference field="0" count="1" defaultSubtotal="1">
            <x v="1"/>
          </reference>
        </references>
      </pivotArea>
    </format>
    <format dxfId="237">
      <pivotArea grandRow="1" outline="0" collapsedLevelsAreSubtotals="1" fieldPosition="0"/>
    </format>
    <format dxfId="236">
      <pivotArea dataOnly="0" labelOnly="1" outline="0" fieldPosition="0">
        <references count="1">
          <reference field="4294967294" count="1">
            <x v="7"/>
          </reference>
        </references>
      </pivotArea>
    </format>
    <format dxfId="235">
      <pivotArea field="0" type="button" dataOnly="0" labelOnly="1" outline="0" axis="axisRow" fieldPosition="0"/>
    </format>
    <format dxfId="234">
      <pivotArea dataOnly="0" labelOnly="1" outline="0" fieldPosition="0">
        <references count="1">
          <reference field="4294967294" count="8">
            <x v="0"/>
            <x v="1"/>
            <x v="2"/>
            <x v="3"/>
            <x v="4"/>
            <x v="5"/>
            <x v="6"/>
            <x v="7"/>
          </reference>
        </references>
      </pivotArea>
    </format>
    <format dxfId="233">
      <pivotArea grandRow="1" outline="0" collapsedLevelsAreSubtotals="1" fieldPosition="0"/>
    </format>
    <format dxfId="232">
      <pivotArea dataOnly="0" labelOnly="1" grandRow="1" outline="0" fieldPosition="0"/>
    </format>
    <format dxfId="231">
      <pivotArea dataOnly="0" labelOnly="1" outline="0" fieldPosition="0">
        <references count="1">
          <reference field="4294967294" count="1">
            <x v="8"/>
          </reference>
        </references>
      </pivotArea>
    </format>
    <format dxfId="230">
      <pivotArea dataOnly="0" labelOnly="1" outline="0" fieldPosition="0">
        <references count="1">
          <reference field="4294967294" count="1">
            <x v="8"/>
          </reference>
        </references>
      </pivotArea>
    </format>
    <format dxfId="229">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7DB44053-4088-410F-8381-EA2C958C1981}" name="PivotTable2" cacheId="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6" rowHeaderCaption="Class">
  <location ref="W18:AB30" firstHeaderRow="0" firstDataRow="1" firstDataCol="1"/>
  <pivotFields count="8">
    <pivotField axis="axisRow" showAll="0">
      <items count="3">
        <item x="0"/>
        <item x="1"/>
        <item t="default"/>
      </items>
    </pivotField>
    <pivotField axis="axisRow" showAll="0">
      <items count="10">
        <item x="0"/>
        <item x="1"/>
        <item x="2"/>
        <item x="3"/>
        <item x="4"/>
        <item x="5"/>
        <item x="6"/>
        <item x="7"/>
        <item x="8"/>
        <item t="default"/>
      </items>
    </pivotField>
    <pivotField showAll="0"/>
    <pivotField dataField="1" showAll="0"/>
    <pivotField dataField="1" showAll="0"/>
    <pivotField dataField="1" showAll="0"/>
    <pivotField dataField="1" showAll="0"/>
    <pivotField dataField="1" showAll="0"/>
  </pivotFields>
  <rowFields count="2">
    <field x="0"/>
    <field x="1"/>
  </rowFields>
  <rowItems count="12">
    <i>
      <x/>
    </i>
    <i r="1">
      <x/>
    </i>
    <i r="1">
      <x v="1"/>
    </i>
    <i r="1">
      <x v="2"/>
    </i>
    <i r="1">
      <x v="3"/>
    </i>
    <i r="1">
      <x v="4"/>
    </i>
    <i r="1">
      <x v="5"/>
    </i>
    <i>
      <x v="1"/>
    </i>
    <i r="1">
      <x v="6"/>
    </i>
    <i r="1">
      <x v="7"/>
    </i>
    <i r="1">
      <x v="8"/>
    </i>
    <i t="grand">
      <x/>
    </i>
  </rowItems>
  <colFields count="1">
    <field x="-2"/>
  </colFields>
  <colItems count="5">
    <i>
      <x/>
    </i>
    <i i="1">
      <x v="1"/>
    </i>
    <i i="2">
      <x v="2"/>
    </i>
    <i i="3">
      <x v="3"/>
    </i>
    <i i="4">
      <x v="4"/>
    </i>
  </colItems>
  <dataFields count="5">
    <dataField name="2019 " fld="3" baseField="0" baseItem="0"/>
    <dataField name="2020 " fld="4" baseField="0" baseItem="0"/>
    <dataField name="2021 " fld="5" baseField="0" baseItem="0"/>
    <dataField name="2022 " fld="6" baseField="0" baseItem="0"/>
    <dataField name="2023 " fld="7" baseField="0" baseItem="0"/>
  </dataFields>
  <formats count="1">
    <format dxfId="228">
      <pivotArea outline="0" collapsedLevelsAreSubtotals="1" fieldPosition="0"/>
    </format>
  </formats>
  <chartFormats count="7">
    <chartFormat chart="5" format="16" series="1">
      <pivotArea type="data" outline="0" fieldPosition="0">
        <references count="1">
          <reference field="4294967294" count="1" selected="0">
            <x v="0"/>
          </reference>
        </references>
      </pivotArea>
    </chartFormat>
    <chartFormat chart="5" format="17" series="1">
      <pivotArea type="data" outline="0" fieldPosition="0">
        <references count="1">
          <reference field="4294967294" count="1" selected="0">
            <x v="1"/>
          </reference>
        </references>
      </pivotArea>
    </chartFormat>
    <chartFormat chart="2" format="22" series="1">
      <pivotArea type="data" outline="0" fieldPosition="0">
        <references count="1">
          <reference field="4294967294" count="1" selected="0">
            <x v="0"/>
          </reference>
        </references>
      </pivotArea>
    </chartFormat>
    <chartFormat chart="2" format="23" series="1">
      <pivotArea type="data" outline="0" fieldPosition="0">
        <references count="1">
          <reference field="4294967294" count="1" selected="0">
            <x v="1"/>
          </reference>
        </references>
      </pivotArea>
    </chartFormat>
    <chartFormat chart="5" format="18" series="1">
      <pivotArea type="data" outline="0" fieldPosition="0">
        <references count="1">
          <reference field="4294967294" count="1" selected="0">
            <x v="2"/>
          </reference>
        </references>
      </pivotArea>
    </chartFormat>
    <chartFormat chart="5" format="19" series="1">
      <pivotArea type="data" outline="0" fieldPosition="0">
        <references count="1">
          <reference field="4294967294" count="1" selected="0">
            <x v="3"/>
          </reference>
        </references>
      </pivotArea>
    </chartFormat>
    <chartFormat chart="5" format="20"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956CB85D-4722-447C-B223-14281483D6AE}" name="PivotTable3" cacheId="10"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esidency">
  <location ref="A11:K27" firstHeaderRow="0" firstDataRow="1" firstDataCol="1"/>
  <pivotFields count="12">
    <pivotField axis="axisRow" subtotalTop="0" showAll="0">
      <items count="5">
        <item x="0"/>
        <item x="1"/>
        <item x="2"/>
        <item x="3"/>
        <item t="default"/>
      </items>
    </pivotField>
    <pivotField axis="axisRow" subtotalTop="0" showAll="0">
      <items count="5">
        <item n="Women" m="1" x="2"/>
        <item n="Men" m="1" x="3"/>
        <item n="Women " x="0"/>
        <item n="Men "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6">
    <i>
      <x/>
    </i>
    <i r="1">
      <x v="2"/>
    </i>
    <i r="1">
      <x v="3"/>
    </i>
    <i t="default">
      <x/>
    </i>
    <i>
      <x v="1"/>
    </i>
    <i r="1">
      <x v="2"/>
    </i>
    <i r="1">
      <x v="3"/>
    </i>
    <i t="default">
      <x v="1"/>
    </i>
    <i>
      <x v="2"/>
    </i>
    <i r="1">
      <x v="2"/>
    </i>
    <i r="1">
      <x v="3"/>
    </i>
    <i t="default">
      <x v="2"/>
    </i>
    <i>
      <x v="3"/>
    </i>
    <i r="1">
      <x v="2"/>
    </i>
    <i r="1">
      <x v="3"/>
    </i>
    <i t="default">
      <x v="3"/>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23">
    <format dxfId="227">
      <pivotArea outline="0" collapsedLevelsAreSubtotals="1" fieldPosition="0">
        <references count="1">
          <reference field="4294967294" count="7" selected="0">
            <x v="0"/>
            <x v="1"/>
            <x v="2"/>
            <x v="3"/>
            <x v="4"/>
            <x v="5"/>
            <x v="6"/>
          </reference>
        </references>
      </pivotArea>
    </format>
    <format dxfId="226">
      <pivotArea dataOnly="0" labelOnly="1" outline="0" fieldPosition="0">
        <references count="1">
          <reference field="4294967294" count="7">
            <x v="0"/>
            <x v="1"/>
            <x v="2"/>
            <x v="3"/>
            <x v="4"/>
            <x v="5"/>
            <x v="6"/>
          </reference>
        </references>
      </pivotArea>
    </format>
    <format dxfId="225">
      <pivotArea outline="0" collapsedLevelsAreSubtotals="1" fieldPosition="0"/>
    </format>
    <format dxfId="224">
      <pivotArea collapsedLevelsAreSubtotals="1" fieldPosition="0">
        <references count="1">
          <reference field="0" count="1" defaultSubtotal="1">
            <x v="3"/>
          </reference>
        </references>
      </pivotArea>
    </format>
    <format dxfId="223">
      <pivotArea dataOnly="0" labelOnly="1" fieldPosition="0">
        <references count="1">
          <reference field="0" count="1" defaultSubtotal="1">
            <x v="3"/>
          </reference>
        </references>
      </pivotArea>
    </format>
    <format dxfId="222">
      <pivotArea outline="0" collapsedLevelsAreSubtotals="1" fieldPosition="0">
        <references count="1">
          <reference field="4294967294" count="1" selected="0">
            <x v="7"/>
          </reference>
        </references>
      </pivotArea>
    </format>
    <format dxfId="221">
      <pivotArea dataOnly="0" labelOnly="1" outline="0" fieldPosition="0">
        <references count="1">
          <reference field="4294967294" count="1">
            <x v="7"/>
          </reference>
        </references>
      </pivotArea>
    </format>
    <format dxfId="220">
      <pivotArea field="0" type="button" dataOnly="0" labelOnly="1" outline="0" axis="axisRow" fieldPosition="0"/>
    </format>
    <format dxfId="219">
      <pivotArea dataOnly="0" labelOnly="1" outline="0" fieldPosition="0">
        <references count="1">
          <reference field="4294967294" count="8">
            <x v="0"/>
            <x v="1"/>
            <x v="2"/>
            <x v="3"/>
            <x v="4"/>
            <x v="5"/>
            <x v="6"/>
            <x v="7"/>
          </reference>
        </references>
      </pivotArea>
    </format>
    <format dxfId="218">
      <pivotArea dataOnly="0" labelOnly="1" outline="0" fieldPosition="0">
        <references count="1">
          <reference field="4294967294" count="1">
            <x v="8"/>
          </reference>
        </references>
      </pivotArea>
    </format>
    <format dxfId="217">
      <pivotArea dataOnly="0" labelOnly="1" outline="0" fieldPosition="0">
        <references count="1">
          <reference field="4294967294" count="1">
            <x v="8"/>
          </reference>
        </references>
      </pivotArea>
    </format>
    <format dxfId="216">
      <pivotArea collapsedLevelsAreSubtotals="1" fieldPosition="0">
        <references count="3">
          <reference field="4294967294" count="1" selected="0">
            <x v="8"/>
          </reference>
          <reference field="0" count="1" selected="0">
            <x v="0"/>
          </reference>
          <reference field="1" count="0"/>
        </references>
      </pivotArea>
    </format>
    <format dxfId="215">
      <pivotArea collapsedLevelsAreSubtotals="1" fieldPosition="0">
        <references count="2">
          <reference field="4294967294" count="1" selected="0">
            <x v="8"/>
          </reference>
          <reference field="0" count="1" defaultSubtotal="1">
            <x v="0"/>
          </reference>
        </references>
      </pivotArea>
    </format>
    <format dxfId="214">
      <pivotArea collapsedLevelsAreSubtotals="1" fieldPosition="0">
        <references count="2">
          <reference field="4294967294" count="1" selected="0">
            <x v="8"/>
          </reference>
          <reference field="0" count="1">
            <x v="1"/>
          </reference>
        </references>
      </pivotArea>
    </format>
    <format dxfId="213">
      <pivotArea collapsedLevelsAreSubtotals="1" fieldPosition="0">
        <references count="3">
          <reference field="4294967294" count="1" selected="0">
            <x v="8"/>
          </reference>
          <reference field="0" count="1" selected="0">
            <x v="1"/>
          </reference>
          <reference field="1" count="0"/>
        </references>
      </pivotArea>
    </format>
    <format dxfId="212">
      <pivotArea collapsedLevelsAreSubtotals="1" fieldPosition="0">
        <references count="2">
          <reference field="4294967294" count="1" selected="0">
            <x v="8"/>
          </reference>
          <reference field="0" count="1" defaultSubtotal="1">
            <x v="1"/>
          </reference>
        </references>
      </pivotArea>
    </format>
    <format dxfId="211">
      <pivotArea collapsedLevelsAreSubtotals="1" fieldPosition="0">
        <references count="2">
          <reference field="4294967294" count="1" selected="0">
            <x v="8"/>
          </reference>
          <reference field="0" count="1">
            <x v="2"/>
          </reference>
        </references>
      </pivotArea>
    </format>
    <format dxfId="210">
      <pivotArea collapsedLevelsAreSubtotals="1" fieldPosition="0">
        <references count="3">
          <reference field="4294967294" count="1" selected="0">
            <x v="8"/>
          </reference>
          <reference field="0" count="1" selected="0">
            <x v="2"/>
          </reference>
          <reference field="1" count="0"/>
        </references>
      </pivotArea>
    </format>
    <format dxfId="209">
      <pivotArea collapsedLevelsAreSubtotals="1" fieldPosition="0">
        <references count="2">
          <reference field="4294967294" count="1" selected="0">
            <x v="8"/>
          </reference>
          <reference field="0" count="1" defaultSubtotal="1">
            <x v="2"/>
          </reference>
        </references>
      </pivotArea>
    </format>
    <format dxfId="208">
      <pivotArea collapsedLevelsAreSubtotals="1" fieldPosition="0">
        <references count="2">
          <reference field="4294967294" count="1" selected="0">
            <x v="8"/>
          </reference>
          <reference field="0" count="1">
            <x v="3"/>
          </reference>
        </references>
      </pivotArea>
    </format>
    <format dxfId="207">
      <pivotArea collapsedLevelsAreSubtotals="1" fieldPosition="0">
        <references count="3">
          <reference field="4294967294" count="1" selected="0">
            <x v="8"/>
          </reference>
          <reference field="0" count="1" selected="0">
            <x v="3"/>
          </reference>
          <reference field="1" count="0"/>
        </references>
      </pivotArea>
    </format>
    <format dxfId="206">
      <pivotArea collapsedLevelsAreSubtotals="1" fieldPosition="0">
        <references count="2">
          <reference field="4294967294" count="1" selected="0">
            <x v="8"/>
          </reference>
          <reference field="0" count="1" defaultSubtotal="1">
            <x v="3"/>
          </reference>
        </references>
      </pivotArea>
    </format>
    <format dxfId="205">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8FC292-7F45-4047-81CC-C82AB1F50F03}" name="PivotTable5" cacheId="20"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Gender">
  <location ref="F8:M50" firstHeaderRow="0" firstDataRow="1" firstDataCol="1"/>
  <pivotFields count="10">
    <pivotField axis="axisRow" showAll="0" defaultSubtotal="0">
      <items count="3">
        <item n="Women" x="0"/>
        <item n="Men" x="1"/>
        <item x="2"/>
      </items>
    </pivotField>
    <pivotField axis="axisRow" showAll="0" defaultSubtotal="0">
      <items count="3">
        <item x="0"/>
        <item x="1"/>
        <item x="2"/>
      </items>
    </pivotField>
    <pivotField axis="axisRow" showAll="0" defaultSubtotal="0">
      <items count="9">
        <item x="6"/>
        <item x="7"/>
        <item x="0"/>
        <item x="5"/>
        <item x="1"/>
        <item x="2"/>
        <item x="3"/>
        <item x="4"/>
        <item x="8"/>
      </items>
    </pivotField>
    <pivotField dataField="1" subtotalTop="0" showAll="0" defaultSubtotal="0"/>
    <pivotField dataField="1" showAll="0" defaultSubtotal="0"/>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3">
    <field x="0"/>
    <field x="1"/>
    <field x="2"/>
  </rowFields>
  <rowItems count="42">
    <i>
      <x/>
    </i>
    <i r="1">
      <x/>
    </i>
    <i r="2">
      <x v="2"/>
    </i>
    <i r="2">
      <x v="4"/>
    </i>
    <i r="2">
      <x v="5"/>
    </i>
    <i r="2">
      <x v="6"/>
    </i>
    <i r="2">
      <x v="7"/>
    </i>
    <i r="1">
      <x v="1"/>
    </i>
    <i r="2">
      <x/>
    </i>
    <i r="2">
      <x v="3"/>
    </i>
    <i r="2">
      <x v="5"/>
    </i>
    <i r="1">
      <x v="2"/>
    </i>
    <i r="2">
      <x v="1"/>
    </i>
    <i r="2">
      <x v="8"/>
    </i>
    <i>
      <x v="1"/>
    </i>
    <i r="1">
      <x/>
    </i>
    <i r="2">
      <x v="2"/>
    </i>
    <i r="2">
      <x v="4"/>
    </i>
    <i r="2">
      <x v="5"/>
    </i>
    <i r="2">
      <x v="6"/>
    </i>
    <i r="2">
      <x v="7"/>
    </i>
    <i r="1">
      <x v="1"/>
    </i>
    <i r="2">
      <x/>
    </i>
    <i r="2">
      <x v="3"/>
    </i>
    <i r="2">
      <x v="5"/>
    </i>
    <i r="1">
      <x v="2"/>
    </i>
    <i r="2">
      <x v="1"/>
    </i>
    <i r="2">
      <x v="8"/>
    </i>
    <i>
      <x v="2"/>
    </i>
    <i r="1">
      <x/>
    </i>
    <i r="2">
      <x v="2"/>
    </i>
    <i r="2">
      <x v="4"/>
    </i>
    <i r="2">
      <x v="5"/>
    </i>
    <i r="2">
      <x v="6"/>
    </i>
    <i r="2">
      <x v="7"/>
    </i>
    <i r="1">
      <x v="1"/>
    </i>
    <i r="2">
      <x/>
    </i>
    <i r="2">
      <x v="3"/>
    </i>
    <i r="2">
      <x v="5"/>
    </i>
    <i r="1">
      <x v="2"/>
    </i>
    <i r="2">
      <x v="1"/>
    </i>
    <i r="2">
      <x v="8"/>
    </i>
  </rowItems>
  <colFields count="1">
    <field x="-2"/>
  </colFields>
  <colItems count="7">
    <i>
      <x/>
    </i>
    <i i="1">
      <x v="1"/>
    </i>
    <i i="2">
      <x v="2"/>
    </i>
    <i i="3">
      <x v="3"/>
    </i>
    <i i="4">
      <x v="4"/>
    </i>
    <i i="5">
      <x v="5"/>
    </i>
    <i i="6">
      <x v="6"/>
    </i>
  </colItems>
  <dataFields count="7">
    <dataField name="2017 " fld="3" baseField="0" baseItem="0"/>
    <dataField name="2018 " fld="4" baseField="0" baseItem="0"/>
    <dataField name="2019 " fld="5" baseField="0" baseItem="0"/>
    <dataField name="2020 " fld="6" baseField="0" baseItem="0"/>
    <dataField name="2021 " fld="7" baseField="0" baseItem="0"/>
    <dataField name="2022 " fld="8" baseField="0" baseItem="0"/>
    <dataField name="2023 " fld="9" baseField="0" baseItem="0"/>
  </dataFields>
  <formats count="9">
    <format dxfId="533">
      <pivotArea collapsedLevelsAreSubtotals="1" fieldPosition="0">
        <references count="3">
          <reference field="0" count="1" selected="0">
            <x v="0"/>
          </reference>
          <reference field="1" count="1" selected="0">
            <x v="2"/>
          </reference>
          <reference field="2" count="1">
            <x v="8"/>
          </reference>
        </references>
      </pivotArea>
    </format>
    <format dxfId="532">
      <pivotArea collapsedLevelsAreSubtotals="1" fieldPosition="0">
        <references count="3">
          <reference field="0" count="1" selected="0">
            <x v="1"/>
          </reference>
          <reference field="1" count="1" selected="0">
            <x v="2"/>
          </reference>
          <reference field="2" count="1">
            <x v="8"/>
          </reference>
        </references>
      </pivotArea>
    </format>
    <format dxfId="531">
      <pivotArea collapsedLevelsAreSubtotals="1" fieldPosition="0">
        <references count="3">
          <reference field="0" count="1" selected="0">
            <x v="2"/>
          </reference>
          <reference field="1" count="1" selected="0">
            <x v="2"/>
          </reference>
          <reference field="2" count="1">
            <x v="8"/>
          </reference>
        </references>
      </pivotArea>
    </format>
    <format dxfId="530">
      <pivotArea outline="0" collapsedLevelsAreSubtotals="1" fieldPosition="0"/>
    </format>
    <format dxfId="529">
      <pivotArea field="0" type="button" dataOnly="0" labelOnly="1" outline="0" axis="axisRow" fieldPosition="0"/>
    </format>
    <format dxfId="528">
      <pivotArea dataOnly="0" labelOnly="1" outline="0" fieldPosition="0">
        <references count="1">
          <reference field="4294967294" count="6">
            <x v="0"/>
            <x v="1"/>
            <x v="2"/>
            <x v="3"/>
            <x v="4"/>
            <x v="5"/>
          </reference>
        </references>
      </pivotArea>
    </format>
    <format dxfId="527">
      <pivotArea dataOnly="0" labelOnly="1" outline="0" fieldPosition="0">
        <references count="1">
          <reference field="4294967294" count="6">
            <x v="0"/>
            <x v="1"/>
            <x v="2"/>
            <x v="3"/>
            <x v="4"/>
            <x v="5"/>
          </reference>
        </references>
      </pivotArea>
    </format>
    <format dxfId="526">
      <pivotArea dataOnly="0" labelOnly="1" outline="0" fieldPosition="0">
        <references count="1">
          <reference field="4294967294" count="1">
            <x v="6"/>
          </reference>
        </references>
      </pivotArea>
    </format>
    <format dxfId="525">
      <pivotArea dataOnly="0" labelOnly="1" outline="0" fieldPosition="0">
        <references count="1">
          <reference field="4294967294" count="1">
            <x v="6"/>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5A97FCD-4CAF-4DEC-83E2-DCE833F921EE}" name="PivotTable1"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N32:T45" firstHeaderRow="0" firstDataRow="1" firstDataCol="1"/>
  <pivotFields count="8">
    <pivotField axis="axisRow" showAll="0">
      <items count="5">
        <item x="0"/>
        <item x="1"/>
        <item x="2"/>
        <item x="3"/>
        <item t="default"/>
      </items>
    </pivotField>
    <pivotField axis="axisRow" showAll="0">
      <items count="6">
        <item m="1" x="4"/>
        <item m="1" x="2"/>
        <item x="0"/>
        <item m="1" x="3"/>
        <item x="1"/>
        <item t="default"/>
      </items>
    </pivotField>
    <pivotField dataField="1" showAll="0"/>
    <pivotField dataField="1" showAll="0"/>
    <pivotField dataField="1" showAll="0"/>
    <pivotField dataField="1" showAll="0"/>
    <pivotField dataField="1" showAll="0"/>
    <pivotField dataField="1" showAll="0"/>
  </pivotFields>
  <rowFields count="2">
    <field x="0"/>
    <field x="1"/>
  </rowFields>
  <rowItems count="13">
    <i>
      <x/>
    </i>
    <i r="1">
      <x v="2"/>
    </i>
    <i r="1">
      <x v="4"/>
    </i>
    <i>
      <x v="1"/>
    </i>
    <i r="1">
      <x v="2"/>
    </i>
    <i r="1">
      <x v="4"/>
    </i>
    <i>
      <x v="2"/>
    </i>
    <i r="1">
      <x v="2"/>
    </i>
    <i r="1">
      <x v="4"/>
    </i>
    <i>
      <x v="3"/>
    </i>
    <i r="1">
      <x v="2"/>
    </i>
    <i r="1">
      <x v="4"/>
    </i>
    <i t="grand">
      <x/>
    </i>
  </rowItems>
  <colFields count="1">
    <field x="-2"/>
  </colFields>
  <colItems count="6">
    <i>
      <x/>
    </i>
    <i i="1">
      <x v="1"/>
    </i>
    <i i="2">
      <x v="2"/>
    </i>
    <i i="3">
      <x v="3"/>
    </i>
    <i i="4">
      <x v="4"/>
    </i>
    <i i="5">
      <x v="5"/>
    </i>
  </colItems>
  <dataFields count="6">
    <dataField name="2018 " fld="2" baseField="0" baseItem="0"/>
    <dataField name="2019 " fld="3" baseField="0" baseItem="0"/>
    <dataField name="2020 " fld="4" baseField="0" baseItem="0"/>
    <dataField name="2021 " fld="5" baseField="0" baseItem="0"/>
    <dataField name="2022 " fld="6" baseField="0" baseItem="0"/>
    <dataField name="2023 " fld="7" baseField="0" baseItem="0"/>
  </dataFields>
  <chartFormats count="9">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 chart="0" format="5" series="1">
      <pivotArea type="data" outline="0" fieldPosition="0">
        <references count="1">
          <reference field="4294967294" count="1" selected="0">
            <x v="2"/>
          </reference>
        </references>
      </pivotArea>
    </chartFormat>
    <chartFormat chart="2" format="15" series="1">
      <pivotArea type="data" outline="0" fieldPosition="0">
        <references count="1">
          <reference field="4294967294" count="1" selected="0">
            <x v="0"/>
          </reference>
        </references>
      </pivotArea>
    </chartFormat>
    <chartFormat chart="2" format="16" series="1">
      <pivotArea type="data" outline="0" fieldPosition="0">
        <references count="1">
          <reference field="4294967294" count="1" selected="0">
            <x v="1"/>
          </reference>
        </references>
      </pivotArea>
    </chartFormat>
    <chartFormat chart="2" format="17" series="1">
      <pivotArea type="data" outline="0" fieldPosition="0">
        <references count="1">
          <reference field="4294967294" count="1" selected="0">
            <x v="2"/>
          </reference>
        </references>
      </pivotArea>
    </chartFormat>
    <chartFormat chart="2" format="18" series="1">
      <pivotArea type="data" outline="0" fieldPosition="0">
        <references count="1">
          <reference field="4294967294" count="1" selected="0">
            <x v="3"/>
          </reference>
        </references>
      </pivotArea>
    </chartFormat>
    <chartFormat chart="2" format="19" series="1">
      <pivotArea type="data" outline="0" fieldPosition="0">
        <references count="1">
          <reference field="4294967294" count="1" selected="0">
            <x v="4"/>
          </reference>
        </references>
      </pivotArea>
    </chartFormat>
    <chartFormat chart="2" format="2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518FD9AD-139C-464B-A4E3-161541F519F2}" name="PivotTable1" cacheId="27"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211" firstHeaderRow="0" firstDataRow="1" firstDataCol="1"/>
  <pivotFields count="13">
    <pivotField axis="axisRow" subtotalTop="0" showAll="0">
      <items count="9">
        <item x="0"/>
        <item x="1"/>
        <item x="2"/>
        <item x="3"/>
        <item x="4"/>
        <item x="7"/>
        <item x="6"/>
        <item x="5"/>
        <item t="default"/>
      </items>
    </pivotField>
    <pivotField axis="axisRow" subtotalTop="0" showAll="0" sortType="ascending">
      <items count="172">
        <item x="5"/>
        <item x="33"/>
        <item x="34"/>
        <item x="35"/>
        <item x="99"/>
        <item x="82"/>
        <item x="100"/>
        <item x="83"/>
        <item x="36"/>
        <item x="6"/>
        <item x="101"/>
        <item x="102"/>
        <item m="1" x="169"/>
        <item x="104"/>
        <item x="103"/>
        <item x="20"/>
        <item x="37"/>
        <item x="105"/>
        <item x="38"/>
        <item x="106"/>
        <item x="107"/>
        <item x="39"/>
        <item x="108"/>
        <item x="109"/>
        <item x="40"/>
        <item x="7"/>
        <item x="8"/>
        <item m="1" x="170"/>
        <item m="1" x="164"/>
        <item x="110"/>
        <item x="111"/>
        <item x="41"/>
        <item x="112"/>
        <item x="113"/>
        <item x="114"/>
        <item x="42"/>
        <item x="115"/>
        <item x="116"/>
        <item x="117"/>
        <item x="118"/>
        <item x="43"/>
        <item x="21"/>
        <item x="44"/>
        <item x="22"/>
        <item x="23"/>
        <item x="119"/>
        <item x="96"/>
        <item x="45"/>
        <item x="120"/>
        <item x="25"/>
        <item x="24"/>
        <item x="9"/>
        <item x="26"/>
        <item x="121"/>
        <item x="10"/>
        <item x="46"/>
        <item x="47"/>
        <item x="27"/>
        <item x="48"/>
        <item x="49"/>
        <item m="1" x="166"/>
        <item x="52"/>
        <item x="51"/>
        <item x="50"/>
        <item x="11"/>
        <item x="12"/>
        <item x="53"/>
        <item x="122"/>
        <item x="161"/>
        <item x="123"/>
        <item x="0"/>
        <item x="84"/>
        <item x="124"/>
        <item x="54"/>
        <item x="55"/>
        <item x="125"/>
        <item x="13"/>
        <item x="85"/>
        <item x="14"/>
        <item x="86"/>
        <item x="87"/>
        <item x="89"/>
        <item x="88"/>
        <item x="15"/>
        <item x="28"/>
        <item x="56"/>
        <item x="90"/>
        <item x="126"/>
        <item x="162"/>
        <item x="91"/>
        <item x="57"/>
        <item x="58"/>
        <item x="59"/>
        <item x="60"/>
        <item x="29"/>
        <item x="127"/>
        <item x="128"/>
        <item x="129"/>
        <item x="130"/>
        <item x="61"/>
        <item x="131"/>
        <item x="132"/>
        <item m="1" x="167"/>
        <item x="62"/>
        <item x="133"/>
        <item x="134"/>
        <item x="135"/>
        <item x="16"/>
        <item x="17"/>
        <item m="1" x="168"/>
        <item x="63"/>
        <item x="64"/>
        <item x="18"/>
        <item x="65"/>
        <item x="136"/>
        <item x="137"/>
        <item x="138"/>
        <item x="66"/>
        <item x="67"/>
        <item x="68"/>
        <item x="30"/>
        <item x="97"/>
        <item x="98"/>
        <item x="139"/>
        <item x="163"/>
        <item x="140"/>
        <item x="141"/>
        <item x="69"/>
        <item x="70"/>
        <item x="92"/>
        <item x="1"/>
        <item x="2"/>
        <item x="19"/>
        <item x="142"/>
        <item x="143"/>
        <item x="144"/>
        <item x="145"/>
        <item x="3"/>
        <item x="146"/>
        <item x="147"/>
        <item m="1" x="165"/>
        <item x="71"/>
        <item x="72"/>
        <item x="148"/>
        <item x="149"/>
        <item x="73"/>
        <item x="74"/>
        <item x="150"/>
        <item x="151"/>
        <item x="31"/>
        <item x="152"/>
        <item x="32"/>
        <item x="153"/>
        <item x="154"/>
        <item x="155"/>
        <item x="156"/>
        <item x="75"/>
        <item x="76"/>
        <item x="77"/>
        <item x="78"/>
        <item x="79"/>
        <item x="4"/>
        <item x="157"/>
        <item x="93"/>
        <item x="158"/>
        <item x="159"/>
        <item x="160"/>
        <item x="80"/>
        <item x="81"/>
        <item x="94"/>
        <item x="95"/>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204">
    <i>
      <x/>
    </i>
    <i r="1">
      <x v="70"/>
    </i>
    <i r="1">
      <x v="130"/>
    </i>
    <i r="1">
      <x v="131"/>
    </i>
    <i r="1">
      <x v="137"/>
    </i>
    <i r="1">
      <x v="161"/>
    </i>
    <i t="default">
      <x/>
    </i>
    <i>
      <x v="1"/>
    </i>
    <i r="1">
      <x/>
    </i>
    <i r="1">
      <x v="9"/>
    </i>
    <i r="1">
      <x v="25"/>
    </i>
    <i r="1">
      <x v="26"/>
    </i>
    <i r="1">
      <x v="51"/>
    </i>
    <i r="1">
      <x v="54"/>
    </i>
    <i r="1">
      <x v="64"/>
    </i>
    <i r="1">
      <x v="65"/>
    </i>
    <i r="1">
      <x v="76"/>
    </i>
    <i r="1">
      <x v="78"/>
    </i>
    <i r="1">
      <x v="83"/>
    </i>
    <i r="1">
      <x v="107"/>
    </i>
    <i r="1">
      <x v="108"/>
    </i>
    <i r="1">
      <x v="112"/>
    </i>
    <i r="1">
      <x v="132"/>
    </i>
    <i t="default">
      <x v="1"/>
    </i>
    <i>
      <x v="2"/>
    </i>
    <i r="1">
      <x v="15"/>
    </i>
    <i r="1">
      <x v="41"/>
    </i>
    <i r="1">
      <x v="43"/>
    </i>
    <i r="1">
      <x v="44"/>
    </i>
    <i r="1">
      <x v="49"/>
    </i>
    <i r="1">
      <x v="50"/>
    </i>
    <i r="1">
      <x v="51"/>
    </i>
    <i r="1">
      <x v="52"/>
    </i>
    <i r="1">
      <x v="57"/>
    </i>
    <i r="1">
      <x v="84"/>
    </i>
    <i r="1">
      <x v="94"/>
    </i>
    <i r="1">
      <x v="120"/>
    </i>
    <i r="1">
      <x v="149"/>
    </i>
    <i r="1">
      <x v="151"/>
    </i>
    <i t="default">
      <x v="2"/>
    </i>
    <i>
      <x v="3"/>
    </i>
    <i r="1">
      <x v="1"/>
    </i>
    <i r="1">
      <x v="2"/>
    </i>
    <i r="1">
      <x v="3"/>
    </i>
    <i r="1">
      <x v="8"/>
    </i>
    <i r="1">
      <x v="16"/>
    </i>
    <i r="1">
      <x v="18"/>
    </i>
    <i r="1">
      <x v="21"/>
    </i>
    <i r="1">
      <x v="24"/>
    </i>
    <i r="1">
      <x v="31"/>
    </i>
    <i r="1">
      <x v="35"/>
    </i>
    <i r="1">
      <x v="40"/>
    </i>
    <i r="1">
      <x v="41"/>
    </i>
    <i r="1">
      <x v="42"/>
    </i>
    <i r="1">
      <x v="47"/>
    </i>
    <i r="1">
      <x v="51"/>
    </i>
    <i r="1">
      <x v="55"/>
    </i>
    <i r="1">
      <x v="56"/>
    </i>
    <i r="1">
      <x v="58"/>
    </i>
    <i r="1">
      <x v="59"/>
    </i>
    <i r="1">
      <x v="61"/>
    </i>
    <i r="1">
      <x v="62"/>
    </i>
    <i r="1">
      <x v="63"/>
    </i>
    <i r="1">
      <x v="66"/>
    </i>
    <i r="1">
      <x v="73"/>
    </i>
    <i r="1">
      <x v="74"/>
    </i>
    <i r="1">
      <x v="85"/>
    </i>
    <i r="1">
      <x v="90"/>
    </i>
    <i r="1">
      <x v="91"/>
    </i>
    <i r="1">
      <x v="92"/>
    </i>
    <i r="1">
      <x v="93"/>
    </i>
    <i r="1">
      <x v="99"/>
    </i>
    <i r="1">
      <x v="103"/>
    </i>
    <i r="1">
      <x v="110"/>
    </i>
    <i r="1">
      <x v="111"/>
    </i>
    <i r="1">
      <x v="113"/>
    </i>
    <i r="1">
      <x v="117"/>
    </i>
    <i r="1">
      <x v="118"/>
    </i>
    <i r="1">
      <x v="119"/>
    </i>
    <i r="1">
      <x v="127"/>
    </i>
    <i r="1">
      <x v="128"/>
    </i>
    <i r="1">
      <x v="141"/>
    </i>
    <i r="1">
      <x v="142"/>
    </i>
    <i r="1">
      <x v="145"/>
    </i>
    <i r="1">
      <x v="146"/>
    </i>
    <i r="1">
      <x v="156"/>
    </i>
    <i r="1">
      <x v="157"/>
    </i>
    <i r="1">
      <x v="158"/>
    </i>
    <i r="1">
      <x v="159"/>
    </i>
    <i r="1">
      <x v="160"/>
    </i>
    <i r="1">
      <x v="167"/>
    </i>
    <i r="1">
      <x v="168"/>
    </i>
    <i t="default">
      <x v="3"/>
    </i>
    <i>
      <x v="4"/>
    </i>
    <i r="1">
      <x v="5"/>
    </i>
    <i r="1">
      <x v="7"/>
    </i>
    <i r="1">
      <x v="21"/>
    </i>
    <i r="1">
      <x v="41"/>
    </i>
    <i r="1">
      <x v="51"/>
    </i>
    <i r="1">
      <x v="61"/>
    </i>
    <i r="1">
      <x v="71"/>
    </i>
    <i r="1">
      <x v="77"/>
    </i>
    <i r="1">
      <x v="79"/>
    </i>
    <i r="1">
      <x v="80"/>
    </i>
    <i r="1">
      <x v="81"/>
    </i>
    <i r="1">
      <x v="82"/>
    </i>
    <i r="1">
      <x v="86"/>
    </i>
    <i r="1">
      <x v="89"/>
    </i>
    <i r="1">
      <x v="129"/>
    </i>
    <i r="1">
      <x v="163"/>
    </i>
    <i r="1">
      <x v="169"/>
    </i>
    <i r="1">
      <x v="170"/>
    </i>
    <i t="default">
      <x v="4"/>
    </i>
    <i>
      <x v="5"/>
    </i>
    <i r="1">
      <x v="41"/>
    </i>
    <i r="1">
      <x v="43"/>
    </i>
    <i r="1">
      <x v="46"/>
    </i>
    <i r="1">
      <x v="51"/>
    </i>
    <i r="1">
      <x v="57"/>
    </i>
    <i r="1">
      <x v="68"/>
    </i>
    <i r="1">
      <x v="88"/>
    </i>
    <i r="1">
      <x v="103"/>
    </i>
    <i r="1">
      <x v="119"/>
    </i>
    <i r="1">
      <x v="124"/>
    </i>
    <i r="1">
      <x v="160"/>
    </i>
    <i t="default">
      <x v="5"/>
    </i>
    <i>
      <x v="6"/>
    </i>
    <i r="1">
      <x v="4"/>
    </i>
    <i r="1">
      <x v="6"/>
    </i>
    <i r="1">
      <x v="10"/>
    </i>
    <i r="1">
      <x v="11"/>
    </i>
    <i r="1">
      <x v="13"/>
    </i>
    <i r="1">
      <x v="14"/>
    </i>
    <i r="1">
      <x v="16"/>
    </i>
    <i r="1">
      <x v="17"/>
    </i>
    <i r="1">
      <x v="19"/>
    </i>
    <i r="1">
      <x v="20"/>
    </i>
    <i r="1">
      <x v="21"/>
    </i>
    <i r="1">
      <x v="22"/>
    </i>
    <i r="1">
      <x v="23"/>
    </i>
    <i r="1">
      <x v="29"/>
    </i>
    <i r="1">
      <x v="30"/>
    </i>
    <i r="1">
      <x v="32"/>
    </i>
    <i r="1">
      <x v="33"/>
    </i>
    <i r="1">
      <x v="34"/>
    </i>
    <i r="1">
      <x v="36"/>
    </i>
    <i r="1">
      <x v="37"/>
    </i>
    <i r="1">
      <x v="38"/>
    </i>
    <i r="1">
      <x v="39"/>
    </i>
    <i r="1">
      <x v="41"/>
    </i>
    <i r="1">
      <x v="44"/>
    </i>
    <i r="1">
      <x v="45"/>
    </i>
    <i r="1">
      <x v="48"/>
    </i>
    <i r="1">
      <x v="51"/>
    </i>
    <i r="1">
      <x v="53"/>
    </i>
    <i r="1">
      <x v="61"/>
    </i>
    <i r="1">
      <x v="67"/>
    </i>
    <i r="1">
      <x v="69"/>
    </i>
    <i r="1">
      <x v="70"/>
    </i>
    <i r="1">
      <x v="72"/>
    </i>
    <i r="1">
      <x v="75"/>
    </i>
    <i r="1">
      <x v="87"/>
    </i>
    <i r="1">
      <x v="95"/>
    </i>
    <i r="1">
      <x v="96"/>
    </i>
    <i r="1">
      <x v="97"/>
    </i>
    <i r="1">
      <x v="98"/>
    </i>
    <i r="1">
      <x v="100"/>
    </i>
    <i r="1">
      <x v="101"/>
    </i>
    <i r="1">
      <x v="104"/>
    </i>
    <i r="1">
      <x v="105"/>
    </i>
    <i r="1">
      <x v="106"/>
    </i>
    <i r="1">
      <x v="114"/>
    </i>
    <i r="1">
      <x v="115"/>
    </i>
    <i r="1">
      <x v="116"/>
    </i>
    <i r="1">
      <x v="123"/>
    </i>
    <i r="1">
      <x v="125"/>
    </i>
    <i r="1">
      <x v="126"/>
    </i>
    <i r="1">
      <x v="133"/>
    </i>
    <i r="1">
      <x v="134"/>
    </i>
    <i r="1">
      <x v="135"/>
    </i>
    <i r="1">
      <x v="136"/>
    </i>
    <i r="1">
      <x v="138"/>
    </i>
    <i r="1">
      <x v="139"/>
    </i>
    <i r="1">
      <x v="143"/>
    </i>
    <i r="1">
      <x v="144"/>
    </i>
    <i r="1">
      <x v="147"/>
    </i>
    <i r="1">
      <x v="148"/>
    </i>
    <i r="1">
      <x v="150"/>
    </i>
    <i r="1">
      <x v="151"/>
    </i>
    <i r="1">
      <x v="152"/>
    </i>
    <i r="1">
      <x v="153"/>
    </i>
    <i r="1">
      <x v="154"/>
    </i>
    <i r="1">
      <x v="155"/>
    </i>
    <i r="1">
      <x v="162"/>
    </i>
    <i r="1">
      <x v="164"/>
    </i>
    <i r="1">
      <x v="165"/>
    </i>
    <i r="1">
      <x v="166"/>
    </i>
    <i t="default">
      <x v="6"/>
    </i>
    <i>
      <x v="7"/>
    </i>
    <i r="1">
      <x v="46"/>
    </i>
    <i r="1">
      <x v="121"/>
    </i>
    <i r="1">
      <x v="122"/>
    </i>
    <i t="default">
      <x v="7"/>
    </i>
    <i t="grand">
      <x/>
    </i>
  </rowItems>
  <colFields count="1">
    <field x="-2"/>
  </colFields>
  <colItems count="10">
    <i>
      <x/>
    </i>
    <i i="1">
      <x v="1"/>
    </i>
    <i i="2">
      <x v="2"/>
    </i>
    <i i="3">
      <x v="3"/>
    </i>
    <i i="4">
      <x v="4"/>
    </i>
    <i i="5">
      <x v="5"/>
    </i>
    <i i="6">
      <x v="6"/>
    </i>
    <i i="7">
      <x v="7"/>
    </i>
    <i i="8">
      <x v="8"/>
    </i>
    <i i="9">
      <x v="9"/>
    </i>
  </colItems>
  <dataFields count="10">
    <dataField name="2014 " fld="3" baseField="0" baseItem="0"/>
    <dataField name="2015 " fld="4" baseField="0" baseItem="0"/>
    <dataField name="2016 " fld="5" baseField="0" baseItem="0"/>
    <dataField name="2017 " fld="6" baseField="0" baseItem="0"/>
    <dataField name="2018 " fld="7" baseField="0" baseItem="0"/>
    <dataField name="2019 " fld="8" baseField="0" baseItem="0"/>
    <dataField name="2020 " fld="9" baseField="0" baseItem="0"/>
    <dataField name="2021 " fld="10" baseField="0" baseItem="0"/>
    <dataField name="2022 " fld="11" baseField="0" baseItem="0"/>
    <dataField name="2023 " fld="12" baseField="0" baseItem="0"/>
  </dataFields>
  <formats count="21">
    <format dxfId="204">
      <pivotArea outline="0" collapsedLevelsAreSubtotals="1" fieldPosition="0"/>
    </format>
    <format dxfId="203">
      <pivotArea dataOnly="0" labelOnly="1" outline="0" fieldPosition="0">
        <references count="1">
          <reference field="4294967294" count="7">
            <x v="0"/>
            <x v="1"/>
            <x v="2"/>
            <x v="3"/>
            <x v="4"/>
            <x v="5"/>
            <x v="6"/>
          </reference>
        </references>
      </pivotArea>
    </format>
    <format dxfId="202">
      <pivotArea outline="0" collapsedLevelsAreSubtotals="1" fieldPosition="0"/>
    </format>
    <format dxfId="201">
      <pivotArea dataOnly="0" labelOnly="1" outline="0" fieldPosition="0">
        <references count="1">
          <reference field="4294967294" count="1">
            <x v="7"/>
          </reference>
        </references>
      </pivotArea>
    </format>
    <format dxfId="200">
      <pivotArea collapsedLevelsAreSubtotals="1" fieldPosition="0">
        <references count="2">
          <reference field="0" count="1" selected="0">
            <x v="6"/>
          </reference>
          <reference field="1" count="1">
            <x v="72"/>
          </reference>
        </references>
      </pivotArea>
    </format>
    <format dxfId="199">
      <pivotArea dataOnly="0" labelOnly="1" fieldPosition="0">
        <references count="2">
          <reference field="0" count="1" selected="0">
            <x v="6"/>
          </reference>
          <reference field="1" count="1">
            <x v="72"/>
          </reference>
        </references>
      </pivotArea>
    </format>
    <format dxfId="198">
      <pivotArea collapsedLevelsAreSubtotals="1" fieldPosition="0">
        <references count="2">
          <reference field="0" count="1" selected="0">
            <x v="1"/>
          </reference>
          <reference field="1" count="1">
            <x v="0"/>
          </reference>
        </references>
      </pivotArea>
    </format>
    <format dxfId="197">
      <pivotArea dataOnly="0" labelOnly="1" fieldPosition="0">
        <references count="2">
          <reference field="0" count="1" selected="0">
            <x v="1"/>
          </reference>
          <reference field="1" count="1">
            <x v="0"/>
          </reference>
        </references>
      </pivotArea>
    </format>
    <format dxfId="196">
      <pivotArea collapsedLevelsAreSubtotals="1" fieldPosition="0">
        <references count="2">
          <reference field="0" count="1" selected="0">
            <x v="2"/>
          </reference>
          <reference field="1" count="1">
            <x v="44"/>
          </reference>
        </references>
      </pivotArea>
    </format>
    <format dxfId="195">
      <pivotArea dataOnly="0" labelOnly="1" fieldPosition="0">
        <references count="2">
          <reference field="0" count="1" selected="0">
            <x v="2"/>
          </reference>
          <reference field="1" count="1">
            <x v="44"/>
          </reference>
        </references>
      </pivotArea>
    </format>
    <format dxfId="194">
      <pivotArea collapsedLevelsAreSubtotals="1" fieldPosition="0">
        <references count="2">
          <reference field="0" count="1" selected="0">
            <x v="3"/>
          </reference>
          <reference field="1" count="1">
            <x v="113"/>
          </reference>
        </references>
      </pivotArea>
    </format>
    <format dxfId="193">
      <pivotArea dataOnly="0" labelOnly="1" fieldPosition="0">
        <references count="2">
          <reference field="0" count="1" selected="0">
            <x v="3"/>
          </reference>
          <reference field="1" count="1">
            <x v="113"/>
          </reference>
        </references>
      </pivotArea>
    </format>
    <format dxfId="192">
      <pivotArea collapsedLevelsAreSubtotals="1" fieldPosition="0">
        <references count="2">
          <reference field="0" count="1" selected="0">
            <x v="6"/>
          </reference>
          <reference field="1" count="1">
            <x v="72"/>
          </reference>
        </references>
      </pivotArea>
    </format>
    <format dxfId="191">
      <pivotArea dataOnly="0" labelOnly="1" fieldPosition="0">
        <references count="2">
          <reference field="0" count="1" selected="0">
            <x v="6"/>
          </reference>
          <reference field="1" count="1">
            <x v="72"/>
          </reference>
        </references>
      </pivotArea>
    </format>
    <format dxfId="190">
      <pivotArea field="0" type="button" dataOnly="0" labelOnly="1" outline="0" axis="axisRow" fieldPosition="0"/>
    </format>
    <format dxfId="189">
      <pivotArea dataOnly="0" labelOnly="1" outline="0" fieldPosition="0">
        <references count="1">
          <reference field="4294967294" count="8">
            <x v="0"/>
            <x v="1"/>
            <x v="2"/>
            <x v="3"/>
            <x v="4"/>
            <x v="5"/>
            <x v="6"/>
            <x v="7"/>
          </reference>
        </references>
      </pivotArea>
    </format>
    <format dxfId="188">
      <pivotArea grandRow="1" outline="0" collapsedLevelsAreSubtotals="1" fieldPosition="0"/>
    </format>
    <format dxfId="187">
      <pivotArea dataOnly="0" labelOnly="1" grandRow="1" outline="0" fieldPosition="0"/>
    </format>
    <format dxfId="186">
      <pivotArea dataOnly="0" labelOnly="1" outline="0" fieldPosition="0">
        <references count="1">
          <reference field="4294967294" count="1">
            <x v="8"/>
          </reference>
        </references>
      </pivotArea>
    </format>
    <format dxfId="185">
      <pivotArea dataOnly="0" labelOnly="1" outline="0" fieldPosition="0">
        <references count="1">
          <reference field="4294967294" count="1">
            <x v="8"/>
          </reference>
        </references>
      </pivotArea>
    </format>
    <format dxfId="184">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61A34D37-6F88-4BBA-B2D9-A7BECAB8392B}" name="PivotTable1" cacheId="25"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29" firstHeaderRow="0" firstDataRow="1" firstDataCol="1"/>
  <pivotFields count="13">
    <pivotField axis="axisRow" subtotalTop="0" showAll="0">
      <items count="9">
        <item x="0"/>
        <item x="1"/>
        <item x="2"/>
        <item x="3"/>
        <item x="4"/>
        <item x="7"/>
        <item x="6"/>
        <item x="5"/>
        <item t="default"/>
      </items>
    </pivotField>
    <pivotField axis="axisRow" subtotalTop="0" showAll="0" sortType="ascending">
      <items count="99">
        <item x="3"/>
        <item x="49"/>
        <item x="39"/>
        <item x="20"/>
        <item x="50"/>
        <item x="51"/>
        <item x="52"/>
        <item x="53"/>
        <item x="54"/>
        <item x="55"/>
        <item x="21"/>
        <item x="4"/>
        <item m="1" x="97"/>
        <item x="57"/>
        <item x="56"/>
        <item x="22"/>
        <item x="58"/>
        <item x="59"/>
        <item x="60"/>
        <item x="23"/>
        <item x="61"/>
        <item x="62"/>
        <item x="63"/>
        <item x="64"/>
        <item x="24"/>
        <item x="13"/>
        <item x="14"/>
        <item x="65"/>
        <item x="47"/>
        <item x="15"/>
        <item x="16"/>
        <item x="66"/>
        <item x="5"/>
        <item x="25"/>
        <item x="17"/>
        <item x="26"/>
        <item x="27"/>
        <item x="6"/>
        <item x="95"/>
        <item x="67"/>
        <item x="0"/>
        <item x="40"/>
        <item x="28"/>
        <item x="68"/>
        <item x="7"/>
        <item x="41"/>
        <item x="8"/>
        <item x="18"/>
        <item x="29"/>
        <item x="42"/>
        <item x="69"/>
        <item x="96"/>
        <item x="30"/>
        <item x="31"/>
        <item x="32"/>
        <item x="70"/>
        <item x="71"/>
        <item x="72"/>
        <item x="73"/>
        <item x="74"/>
        <item x="9"/>
        <item x="10"/>
        <item x="11"/>
        <item x="33"/>
        <item x="75"/>
        <item x="76"/>
        <item x="34"/>
        <item x="35"/>
        <item x="48"/>
        <item x="77"/>
        <item x="78"/>
        <item x="79"/>
        <item x="36"/>
        <item x="43"/>
        <item x="1"/>
        <item x="12"/>
        <item x="80"/>
        <item x="81"/>
        <item x="82"/>
        <item x="83"/>
        <item x="2"/>
        <item x="84"/>
        <item x="37"/>
        <item x="85"/>
        <item x="86"/>
        <item x="87"/>
        <item x="19"/>
        <item x="88"/>
        <item x="89"/>
        <item x="90"/>
        <item x="91"/>
        <item x="38"/>
        <item x="92"/>
        <item x="44"/>
        <item x="93"/>
        <item x="94"/>
        <item x="45"/>
        <item x="46"/>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22">
    <i>
      <x/>
    </i>
    <i r="1">
      <x v="40"/>
    </i>
    <i r="1">
      <x v="74"/>
    </i>
    <i r="1">
      <x v="80"/>
    </i>
    <i t="default">
      <x/>
    </i>
    <i>
      <x v="1"/>
    </i>
    <i r="1">
      <x/>
    </i>
    <i r="1">
      <x v="11"/>
    </i>
    <i r="1">
      <x v="32"/>
    </i>
    <i r="1">
      <x v="37"/>
    </i>
    <i r="1">
      <x v="44"/>
    </i>
    <i r="1">
      <x v="46"/>
    </i>
    <i r="1">
      <x v="60"/>
    </i>
    <i r="1">
      <x v="61"/>
    </i>
    <i r="1">
      <x v="62"/>
    </i>
    <i r="1">
      <x v="75"/>
    </i>
    <i t="default">
      <x v="1"/>
    </i>
    <i>
      <x v="2"/>
    </i>
    <i r="1">
      <x v="25"/>
    </i>
    <i r="1">
      <x v="26"/>
    </i>
    <i r="1">
      <x v="29"/>
    </i>
    <i r="1">
      <x v="30"/>
    </i>
    <i r="1">
      <x v="34"/>
    </i>
    <i r="1">
      <x v="47"/>
    </i>
    <i r="1">
      <x v="86"/>
    </i>
    <i t="default">
      <x v="2"/>
    </i>
    <i>
      <x v="3"/>
    </i>
    <i r="1">
      <x v="3"/>
    </i>
    <i r="1">
      <x v="10"/>
    </i>
    <i r="1">
      <x v="15"/>
    </i>
    <i r="1">
      <x v="19"/>
    </i>
    <i r="1">
      <x v="24"/>
    </i>
    <i r="1">
      <x v="33"/>
    </i>
    <i r="1">
      <x v="35"/>
    </i>
    <i r="1">
      <x v="36"/>
    </i>
    <i r="1">
      <x v="42"/>
    </i>
    <i r="1">
      <x v="48"/>
    </i>
    <i r="1">
      <x v="52"/>
    </i>
    <i r="1">
      <x v="53"/>
    </i>
    <i r="1">
      <x v="54"/>
    </i>
    <i r="1">
      <x v="63"/>
    </i>
    <i r="1">
      <x v="66"/>
    </i>
    <i r="1">
      <x v="67"/>
    </i>
    <i r="1">
      <x v="72"/>
    </i>
    <i r="1">
      <x v="82"/>
    </i>
    <i r="1">
      <x v="91"/>
    </i>
    <i t="default">
      <x v="3"/>
    </i>
    <i>
      <x v="4"/>
    </i>
    <i r="1">
      <x v="2"/>
    </i>
    <i r="1">
      <x v="41"/>
    </i>
    <i r="1">
      <x v="45"/>
    </i>
    <i r="1">
      <x v="49"/>
    </i>
    <i r="1">
      <x v="73"/>
    </i>
    <i r="1">
      <x v="93"/>
    </i>
    <i r="1">
      <x v="96"/>
    </i>
    <i r="1">
      <x v="97"/>
    </i>
    <i t="default">
      <x v="4"/>
    </i>
    <i>
      <x v="5"/>
    </i>
    <i r="1">
      <x v="25"/>
    </i>
    <i r="1">
      <x v="28"/>
    </i>
    <i r="1">
      <x v="34"/>
    </i>
    <i r="1">
      <x v="38"/>
    </i>
    <i r="1">
      <x v="51"/>
    </i>
    <i r="1">
      <x v="67"/>
    </i>
    <i r="1">
      <x v="91"/>
    </i>
    <i t="default">
      <x v="5"/>
    </i>
    <i>
      <x v="6"/>
    </i>
    <i r="1">
      <x v="1"/>
    </i>
    <i r="1">
      <x v="4"/>
    </i>
    <i r="1">
      <x v="5"/>
    </i>
    <i r="1">
      <x v="6"/>
    </i>
    <i r="1">
      <x v="7"/>
    </i>
    <i r="1">
      <x v="8"/>
    </i>
    <i r="1">
      <x v="9"/>
    </i>
    <i r="1">
      <x v="13"/>
    </i>
    <i r="1">
      <x v="14"/>
    </i>
    <i r="1">
      <x v="16"/>
    </i>
    <i r="1">
      <x v="17"/>
    </i>
    <i r="1">
      <x v="18"/>
    </i>
    <i r="1">
      <x v="20"/>
    </i>
    <i r="1">
      <x v="21"/>
    </i>
    <i r="1">
      <x v="22"/>
    </i>
    <i r="1">
      <x v="23"/>
    </i>
    <i r="1">
      <x v="26"/>
    </i>
    <i r="1">
      <x v="27"/>
    </i>
    <i r="1">
      <x v="31"/>
    </i>
    <i r="1">
      <x v="39"/>
    </i>
    <i r="1">
      <x v="40"/>
    </i>
    <i r="1">
      <x v="43"/>
    </i>
    <i r="1">
      <x v="50"/>
    </i>
    <i r="1">
      <x v="55"/>
    </i>
    <i r="1">
      <x v="56"/>
    </i>
    <i r="1">
      <x v="57"/>
    </i>
    <i r="1">
      <x v="58"/>
    </i>
    <i r="1">
      <x v="59"/>
    </i>
    <i r="1">
      <x v="64"/>
    </i>
    <i r="1">
      <x v="65"/>
    </i>
    <i r="1">
      <x v="69"/>
    </i>
    <i r="1">
      <x v="70"/>
    </i>
    <i r="1">
      <x v="71"/>
    </i>
    <i r="1">
      <x v="76"/>
    </i>
    <i r="1">
      <x v="77"/>
    </i>
    <i r="1">
      <x v="78"/>
    </i>
    <i r="1">
      <x v="79"/>
    </i>
    <i r="1">
      <x v="81"/>
    </i>
    <i r="1">
      <x v="83"/>
    </i>
    <i r="1">
      <x v="84"/>
    </i>
    <i r="1">
      <x v="85"/>
    </i>
    <i r="1">
      <x v="86"/>
    </i>
    <i r="1">
      <x v="87"/>
    </i>
    <i r="1">
      <x v="88"/>
    </i>
    <i r="1">
      <x v="89"/>
    </i>
    <i r="1">
      <x v="90"/>
    </i>
    <i r="1">
      <x v="92"/>
    </i>
    <i r="1">
      <x v="94"/>
    </i>
    <i r="1">
      <x v="95"/>
    </i>
    <i t="default">
      <x v="6"/>
    </i>
    <i>
      <x v="7"/>
    </i>
    <i r="1">
      <x v="28"/>
    </i>
    <i r="1">
      <x v="68"/>
    </i>
    <i t="default">
      <x v="7"/>
    </i>
    <i t="grand">
      <x/>
    </i>
  </rowItems>
  <colFields count="1">
    <field x="-2"/>
  </colFields>
  <colItems count="10">
    <i>
      <x/>
    </i>
    <i i="1">
      <x v="1"/>
    </i>
    <i i="2">
      <x v="2"/>
    </i>
    <i i="3">
      <x v="3"/>
    </i>
    <i i="4">
      <x v="4"/>
    </i>
    <i i="5">
      <x v="5"/>
    </i>
    <i i="6">
      <x v="6"/>
    </i>
    <i i="7">
      <x v="7"/>
    </i>
    <i i="8">
      <x v="8"/>
    </i>
    <i i="9">
      <x v="9"/>
    </i>
  </colItems>
  <dataFields count="10">
    <dataField name="2014 " fld="3" baseField="0" baseItem="0"/>
    <dataField name="2015 " fld="4" baseField="0" baseItem="0"/>
    <dataField name="2016 " fld="5" baseField="0" baseItem="0"/>
    <dataField name="2017 " fld="6" baseField="0" baseItem="0"/>
    <dataField name="2018 " fld="7" baseField="0" baseItem="0"/>
    <dataField name="2019 " fld="8" baseField="0" baseItem="0"/>
    <dataField name="2020 " fld="9" baseField="0" baseItem="0"/>
    <dataField name="2021 " fld="10" baseField="0" baseItem="0"/>
    <dataField name="2022 " fld="11" baseField="0" baseItem="0"/>
    <dataField name="2023 " fld="12" baseField="0" baseItem="0"/>
  </dataFields>
  <formats count="17">
    <format dxfId="178">
      <pivotArea outline="0" collapsedLevelsAreSubtotals="1" fieldPosition="0"/>
    </format>
    <format dxfId="177">
      <pivotArea dataOnly="0" labelOnly="1" outline="0" fieldPosition="0">
        <references count="1">
          <reference field="4294967294" count="7">
            <x v="0"/>
            <x v="1"/>
            <x v="2"/>
            <x v="3"/>
            <x v="4"/>
            <x v="5"/>
            <x v="6"/>
          </reference>
        </references>
      </pivotArea>
    </format>
    <format dxfId="176">
      <pivotArea outline="0" collapsedLevelsAreSubtotals="1" fieldPosition="0"/>
    </format>
    <format dxfId="175">
      <pivotArea dataOnly="0" labelOnly="1" fieldPosition="0">
        <references count="1">
          <reference field="0" count="2">
            <x v="2"/>
            <x v="3"/>
          </reference>
        </references>
      </pivotArea>
    </format>
    <format dxfId="174">
      <pivotArea dataOnly="0" labelOnly="1" fieldPosition="0">
        <references count="1">
          <reference field="0" count="2" defaultSubtotal="1">
            <x v="1"/>
            <x v="2"/>
          </reference>
        </references>
      </pivotArea>
    </format>
    <format dxfId="173">
      <pivotArea dataOnly="0" labelOnly="1" fieldPosition="0">
        <references count="2">
          <reference field="0" count="1" selected="0">
            <x v="1"/>
          </reference>
          <reference field="1" count="10">
            <x v="0"/>
            <x v="11"/>
            <x v="32"/>
            <x v="37"/>
            <x v="44"/>
            <x v="46"/>
            <x v="60"/>
            <x v="61"/>
            <x v="62"/>
            <x v="75"/>
          </reference>
        </references>
      </pivotArea>
    </format>
    <format dxfId="172">
      <pivotArea dataOnly="0" labelOnly="1" fieldPosition="0">
        <references count="2">
          <reference field="0" count="1" selected="0">
            <x v="2"/>
          </reference>
          <reference field="1" count="6">
            <x v="25"/>
            <x v="26"/>
            <x v="29"/>
            <x v="34"/>
            <x v="47"/>
            <x v="86"/>
          </reference>
        </references>
      </pivotArea>
    </format>
    <format dxfId="171">
      <pivotArea dataOnly="0" labelOnly="1" fieldPosition="0">
        <references count="2">
          <reference field="0" count="1" selected="0">
            <x v="3"/>
          </reference>
          <reference field="1" count="5">
            <x v="3"/>
            <x v="10"/>
            <x v="15"/>
            <x v="19"/>
            <x v="24"/>
          </reference>
        </references>
      </pivotArea>
    </format>
    <format dxfId="170">
      <pivotArea field="0" type="button" dataOnly="0" labelOnly="1" outline="0" axis="axisRow" fieldPosition="0"/>
    </format>
    <format dxfId="169">
      <pivotArea dataOnly="0" labelOnly="1" outline="0" fieldPosition="0">
        <references count="1">
          <reference field="4294967294" count="7">
            <x v="0"/>
            <x v="1"/>
            <x v="2"/>
            <x v="3"/>
            <x v="4"/>
            <x v="5"/>
            <x v="6"/>
          </reference>
        </references>
      </pivotArea>
    </format>
    <format dxfId="168">
      <pivotArea grandRow="1" outline="0" collapsedLevelsAreSubtotals="1" fieldPosition="0"/>
    </format>
    <format dxfId="167">
      <pivotArea dataOnly="0" labelOnly="1" grandRow="1" outline="0" fieldPosition="0"/>
    </format>
    <format dxfId="166">
      <pivotArea dataOnly="0" labelOnly="1" outline="0" fieldPosition="0">
        <references count="1">
          <reference field="4294967294" count="1">
            <x v="7"/>
          </reference>
        </references>
      </pivotArea>
    </format>
    <format dxfId="165">
      <pivotArea dataOnly="0" labelOnly="1" outline="0" fieldPosition="0">
        <references count="1">
          <reference field="4294967294" count="1">
            <x v="7"/>
          </reference>
        </references>
      </pivotArea>
    </format>
    <format dxfId="164">
      <pivotArea dataOnly="0" labelOnly="1" outline="0" fieldPosition="0">
        <references count="1">
          <reference field="4294967294" count="1">
            <x v="8"/>
          </reference>
        </references>
      </pivotArea>
    </format>
    <format dxfId="163">
      <pivotArea dataOnly="0" labelOnly="1" outline="0" fieldPosition="0">
        <references count="1">
          <reference field="4294967294" count="1">
            <x v="8"/>
          </reference>
        </references>
      </pivotArea>
    </format>
    <format dxfId="162">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28299D78-5F5F-4BD2-9207-88E0E1C64700}" name="PivotTable3" cacheId="11" dataOnRows="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
  <location ref="O123:X129" firstHeaderRow="1" firstDataRow="2" firstDataCol="1"/>
  <pivotFields count="6">
    <pivotField axis="axisCol" showAll="0">
      <items count="9">
        <item x="0"/>
        <item x="1"/>
        <item x="2"/>
        <item x="3"/>
        <item x="4"/>
        <item x="7"/>
        <item x="6"/>
        <item x="5"/>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0"/>
  </colFields>
  <colItems count="9">
    <i>
      <x/>
    </i>
    <i>
      <x v="1"/>
    </i>
    <i>
      <x v="2"/>
    </i>
    <i>
      <x v="3"/>
    </i>
    <i>
      <x v="4"/>
    </i>
    <i>
      <x v="5"/>
    </i>
    <i>
      <x v="6"/>
    </i>
    <i>
      <x v="7"/>
    </i>
    <i t="grand">
      <x/>
    </i>
  </colItems>
  <dataFields count="5">
    <dataField name="2019 " fld="1" baseField="0" baseItem="0"/>
    <dataField name="2020 " fld="2" baseField="0" baseItem="0"/>
    <dataField name="2021 " fld="3" baseField="0" baseItem="0"/>
    <dataField name="2022 " fld="4" baseField="0" baseItem="0"/>
    <dataField name="2023 " fld="5" baseField="0" baseItem="0"/>
  </dataFields>
  <chartFormats count="8">
    <chartFormat chart="2" format="46" series="1">
      <pivotArea type="data" outline="0" fieldPosition="0">
        <references count="2">
          <reference field="4294967294" count="1" selected="0">
            <x v="0"/>
          </reference>
          <reference field="0" count="1" selected="0">
            <x v="0"/>
          </reference>
        </references>
      </pivotArea>
    </chartFormat>
    <chartFormat chart="2" format="47" series="1">
      <pivotArea type="data" outline="0" fieldPosition="0">
        <references count="2">
          <reference field="4294967294" count="1" selected="0">
            <x v="0"/>
          </reference>
          <reference field="0" count="1" selected="0">
            <x v="1"/>
          </reference>
        </references>
      </pivotArea>
    </chartFormat>
    <chartFormat chart="2" format="48" series="1">
      <pivotArea type="data" outline="0" fieldPosition="0">
        <references count="2">
          <reference field="4294967294" count="1" selected="0">
            <x v="0"/>
          </reference>
          <reference field="0" count="1" selected="0">
            <x v="2"/>
          </reference>
        </references>
      </pivotArea>
    </chartFormat>
    <chartFormat chart="2" format="49" series="1">
      <pivotArea type="data" outline="0" fieldPosition="0">
        <references count="2">
          <reference field="4294967294" count="1" selected="0">
            <x v="0"/>
          </reference>
          <reference field="0" count="1" selected="0">
            <x v="3"/>
          </reference>
        </references>
      </pivotArea>
    </chartFormat>
    <chartFormat chart="2" format="50" series="1">
      <pivotArea type="data" outline="0" fieldPosition="0">
        <references count="2">
          <reference field="4294967294" count="1" selected="0">
            <x v="0"/>
          </reference>
          <reference field="0" count="1" selected="0">
            <x v="4"/>
          </reference>
        </references>
      </pivotArea>
    </chartFormat>
    <chartFormat chart="2" format="51" series="1">
      <pivotArea type="data" outline="0" fieldPosition="0">
        <references count="2">
          <reference field="4294967294" count="1" selected="0">
            <x v="0"/>
          </reference>
          <reference field="0" count="1" selected="0">
            <x v="5"/>
          </reference>
        </references>
      </pivotArea>
    </chartFormat>
    <chartFormat chart="2" format="52" series="1">
      <pivotArea type="data" outline="0" fieldPosition="0">
        <references count="2">
          <reference field="4294967294" count="1" selected="0">
            <x v="0"/>
          </reference>
          <reference field="0" count="1" selected="0">
            <x v="6"/>
          </reference>
        </references>
      </pivotArea>
    </chartFormat>
    <chartFormat chart="2" format="53"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98307EC-7C6B-4222-B632-B39556E72D33}" name="PivotTable4" cacheId="28"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27" firstHeaderRow="0" firstDataRow="1" firstDataCol="1"/>
  <pivotFields count="13">
    <pivotField axis="axisRow" subtotalTop="0" showAll="0">
      <items count="9">
        <item x="0"/>
        <item x="1"/>
        <item x="2"/>
        <item x="3"/>
        <item x="4"/>
        <item x="7"/>
        <item x="6"/>
        <item x="5"/>
        <item t="default"/>
      </items>
    </pivotField>
    <pivotField axis="axisRow" subtotalTop="0" showAll="0" sortType="ascending">
      <items count="88">
        <item x="2"/>
        <item x="16"/>
        <item x="17"/>
        <item x="18"/>
        <item x="64"/>
        <item x="57"/>
        <item x="3"/>
        <item x="65"/>
        <item x="66"/>
        <item m="1" x="85"/>
        <item m="1" x="86"/>
        <item x="67"/>
        <item x="68"/>
        <item x="8"/>
        <item x="19"/>
        <item x="20"/>
        <item x="21"/>
        <item x="69"/>
        <item x="22"/>
        <item x="4"/>
        <item x="23"/>
        <item x="70"/>
        <item x="24"/>
        <item x="25"/>
        <item x="9"/>
        <item x="26"/>
        <item x="10"/>
        <item x="27"/>
        <item x="11"/>
        <item x="5"/>
        <item x="12"/>
        <item x="28"/>
        <item x="29"/>
        <item x="30"/>
        <item x="31"/>
        <item x="32"/>
        <item x="6"/>
        <item x="33"/>
        <item x="71"/>
        <item x="72"/>
        <item x="34"/>
        <item x="35"/>
        <item x="58"/>
        <item x="7"/>
        <item x="59"/>
        <item x="60"/>
        <item x="61"/>
        <item x="62"/>
        <item x="63"/>
        <item x="36"/>
        <item x="37"/>
        <item x="38"/>
        <item x="13"/>
        <item x="39"/>
        <item x="73"/>
        <item x="74"/>
        <item x="40"/>
        <item x="75"/>
        <item x="76"/>
        <item x="41"/>
        <item x="42"/>
        <item x="43"/>
        <item x="77"/>
        <item x="44"/>
        <item x="45"/>
        <item x="14"/>
        <item x="84"/>
        <item x="46"/>
        <item x="47"/>
        <item x="0"/>
        <item x="78"/>
        <item x="79"/>
        <item x="48"/>
        <item x="49"/>
        <item x="80"/>
        <item x="81"/>
        <item x="50"/>
        <item x="15"/>
        <item x="82"/>
        <item x="51"/>
        <item x="52"/>
        <item x="53"/>
        <item x="54"/>
        <item x="1"/>
        <item x="83"/>
        <item x="55"/>
        <item x="56"/>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20">
    <i>
      <x/>
    </i>
    <i r="1">
      <x v="69"/>
    </i>
    <i r="1">
      <x v="83"/>
    </i>
    <i t="default">
      <x/>
    </i>
    <i>
      <x v="1"/>
    </i>
    <i r="1">
      <x/>
    </i>
    <i r="1">
      <x v="6"/>
    </i>
    <i r="1">
      <x v="19"/>
    </i>
    <i r="1">
      <x v="29"/>
    </i>
    <i r="1">
      <x v="36"/>
    </i>
    <i r="1">
      <x v="43"/>
    </i>
    <i t="default">
      <x v="1"/>
    </i>
    <i>
      <x v="2"/>
    </i>
    <i r="1">
      <x v="13"/>
    </i>
    <i r="1">
      <x v="24"/>
    </i>
    <i r="1">
      <x v="26"/>
    </i>
    <i r="1">
      <x v="28"/>
    </i>
    <i r="1">
      <x v="29"/>
    </i>
    <i r="1">
      <x v="30"/>
    </i>
    <i r="1">
      <x v="52"/>
    </i>
    <i r="1">
      <x v="65"/>
    </i>
    <i r="1">
      <x v="77"/>
    </i>
    <i t="default">
      <x v="2"/>
    </i>
    <i>
      <x v="3"/>
    </i>
    <i r="1">
      <x v="1"/>
    </i>
    <i r="1">
      <x v="2"/>
    </i>
    <i r="1">
      <x v="3"/>
    </i>
    <i r="1">
      <x v="14"/>
    </i>
    <i r="1">
      <x v="15"/>
    </i>
    <i r="1">
      <x v="16"/>
    </i>
    <i r="1">
      <x v="18"/>
    </i>
    <i r="1">
      <x v="20"/>
    </i>
    <i r="1">
      <x v="22"/>
    </i>
    <i r="1">
      <x v="23"/>
    </i>
    <i r="1">
      <x v="24"/>
    </i>
    <i r="1">
      <x v="25"/>
    </i>
    <i r="1">
      <x v="27"/>
    </i>
    <i r="1">
      <x v="29"/>
    </i>
    <i r="1">
      <x v="31"/>
    </i>
    <i r="1">
      <x v="32"/>
    </i>
    <i r="1">
      <x v="33"/>
    </i>
    <i r="1">
      <x v="34"/>
    </i>
    <i r="1">
      <x v="35"/>
    </i>
    <i r="1">
      <x v="37"/>
    </i>
    <i r="1">
      <x v="40"/>
    </i>
    <i r="1">
      <x v="41"/>
    </i>
    <i r="1">
      <x v="49"/>
    </i>
    <i r="1">
      <x v="50"/>
    </i>
    <i r="1">
      <x v="51"/>
    </i>
    <i r="1">
      <x v="53"/>
    </i>
    <i r="1">
      <x v="56"/>
    </i>
    <i r="1">
      <x v="59"/>
    </i>
    <i r="1">
      <x v="60"/>
    </i>
    <i r="1">
      <x v="61"/>
    </i>
    <i r="1">
      <x v="63"/>
    </i>
    <i r="1">
      <x v="64"/>
    </i>
    <i r="1">
      <x v="67"/>
    </i>
    <i r="1">
      <x v="68"/>
    </i>
    <i r="1">
      <x v="72"/>
    </i>
    <i r="1">
      <x v="73"/>
    </i>
    <i r="1">
      <x v="76"/>
    </i>
    <i r="1">
      <x v="79"/>
    </i>
    <i r="1">
      <x v="80"/>
    </i>
    <i r="1">
      <x v="81"/>
    </i>
    <i r="1">
      <x v="82"/>
    </i>
    <i r="1">
      <x v="85"/>
    </i>
    <i r="1">
      <x v="86"/>
    </i>
    <i t="default">
      <x v="3"/>
    </i>
    <i>
      <x v="4"/>
    </i>
    <i r="1">
      <x v="5"/>
    </i>
    <i r="1">
      <x v="16"/>
    </i>
    <i r="1">
      <x v="24"/>
    </i>
    <i r="1">
      <x v="29"/>
    </i>
    <i r="1">
      <x v="35"/>
    </i>
    <i r="1">
      <x v="42"/>
    </i>
    <i r="1">
      <x v="44"/>
    </i>
    <i r="1">
      <x v="45"/>
    </i>
    <i r="1">
      <x v="46"/>
    </i>
    <i r="1">
      <x v="47"/>
    </i>
    <i r="1">
      <x v="48"/>
    </i>
    <i t="default">
      <x v="4"/>
    </i>
    <i>
      <x v="5"/>
    </i>
    <i r="1">
      <x v="24"/>
    </i>
    <i r="1">
      <x v="29"/>
    </i>
    <i r="1">
      <x v="56"/>
    </i>
    <i r="1">
      <x v="66"/>
    </i>
    <i t="default">
      <x v="5"/>
    </i>
    <i>
      <x v="6"/>
    </i>
    <i r="1">
      <x v="4"/>
    </i>
    <i r="1">
      <x v="7"/>
    </i>
    <i r="1">
      <x v="8"/>
    </i>
    <i r="1">
      <x v="11"/>
    </i>
    <i r="1">
      <x v="12"/>
    </i>
    <i r="1">
      <x v="14"/>
    </i>
    <i r="1">
      <x v="16"/>
    </i>
    <i r="1">
      <x v="17"/>
    </i>
    <i r="1">
      <x v="21"/>
    </i>
    <i r="1">
      <x v="24"/>
    </i>
    <i r="1">
      <x v="26"/>
    </i>
    <i r="1">
      <x v="28"/>
    </i>
    <i r="1">
      <x v="29"/>
    </i>
    <i r="1">
      <x v="35"/>
    </i>
    <i r="1">
      <x v="38"/>
    </i>
    <i r="1">
      <x v="39"/>
    </i>
    <i r="1">
      <x v="54"/>
    </i>
    <i r="1">
      <x v="55"/>
    </i>
    <i r="1">
      <x v="57"/>
    </i>
    <i r="1">
      <x v="58"/>
    </i>
    <i r="1">
      <x v="62"/>
    </i>
    <i r="1">
      <x v="70"/>
    </i>
    <i r="1">
      <x v="71"/>
    </i>
    <i r="1">
      <x v="74"/>
    </i>
    <i r="1">
      <x v="75"/>
    </i>
    <i r="1">
      <x v="78"/>
    </i>
    <i r="1">
      <x v="84"/>
    </i>
    <i t="default">
      <x v="6"/>
    </i>
    <i>
      <x v="7"/>
    </i>
    <i r="1">
      <x v="65"/>
    </i>
    <i t="default">
      <x v="7"/>
    </i>
    <i t="grand">
      <x/>
    </i>
  </rowItems>
  <colFields count="1">
    <field x="-2"/>
  </colFields>
  <colItems count="10">
    <i>
      <x/>
    </i>
    <i i="1">
      <x v="1"/>
    </i>
    <i i="2">
      <x v="2"/>
    </i>
    <i i="3">
      <x v="3"/>
    </i>
    <i i="4">
      <x v="4"/>
    </i>
    <i i="5">
      <x v="5"/>
    </i>
    <i i="6">
      <x v="6"/>
    </i>
    <i i="7">
      <x v="7"/>
    </i>
    <i i="8">
      <x v="8"/>
    </i>
    <i i="9">
      <x v="9"/>
    </i>
  </colItems>
  <dataFields count="10">
    <dataField name="2014 " fld="3" baseField="0" baseItem="0"/>
    <dataField name="2015 " fld="4" baseField="0" baseItem="0"/>
    <dataField name="2016 " fld="5" baseField="0" baseItem="0"/>
    <dataField name="2017 " fld="6" baseField="0" baseItem="0"/>
    <dataField name="2018 " fld="7" baseField="0" baseItem="0"/>
    <dataField name="2019 " fld="8" baseField="0" baseItem="0"/>
    <dataField name="2020 " fld="9" baseField="0" baseItem="0"/>
    <dataField name="2021 " fld="10" baseField="0" baseItem="0"/>
    <dataField name="2022 " fld="11" baseField="0" baseItem="0"/>
    <dataField name="2023 " fld="12" baseField="0" baseItem="0"/>
  </dataFields>
  <formats count="37">
    <format dxfId="161">
      <pivotArea outline="0" collapsedLevelsAreSubtotals="1" fieldPosition="0"/>
    </format>
    <format dxfId="160">
      <pivotArea dataOnly="0" labelOnly="1" outline="0" fieldPosition="0">
        <references count="1">
          <reference field="4294967294" count="7">
            <x v="0"/>
            <x v="1"/>
            <x v="2"/>
            <x v="3"/>
            <x v="4"/>
            <x v="5"/>
            <x v="6"/>
          </reference>
        </references>
      </pivotArea>
    </format>
    <format dxfId="159">
      <pivotArea collapsedLevelsAreSubtotals="1" fieldPosition="0">
        <references count="2">
          <reference field="0" count="1" selected="0">
            <x v="0"/>
          </reference>
          <reference field="1" count="2">
            <x v="69"/>
            <x v="83"/>
          </reference>
        </references>
      </pivotArea>
    </format>
    <format dxfId="158">
      <pivotArea collapsedLevelsAreSubtotals="1" fieldPosition="0">
        <references count="1">
          <reference field="0" count="1" defaultSubtotal="1">
            <x v="0"/>
          </reference>
        </references>
      </pivotArea>
    </format>
    <format dxfId="157">
      <pivotArea collapsedLevelsAreSubtotals="1" fieldPosition="0">
        <references count="1">
          <reference field="0" count="1">
            <x v="1"/>
          </reference>
        </references>
      </pivotArea>
    </format>
    <format dxfId="156">
      <pivotArea collapsedLevelsAreSubtotals="1" fieldPosition="0">
        <references count="2">
          <reference field="0" count="1" selected="0">
            <x v="1"/>
          </reference>
          <reference field="1" count="5">
            <x v="0"/>
            <x v="6"/>
            <x v="19"/>
            <x v="29"/>
            <x v="36"/>
          </reference>
        </references>
      </pivotArea>
    </format>
    <format dxfId="155">
      <pivotArea collapsedLevelsAreSubtotals="1" fieldPosition="0">
        <references count="1">
          <reference field="0" count="1" defaultSubtotal="1">
            <x v="1"/>
          </reference>
        </references>
      </pivotArea>
    </format>
    <format dxfId="154">
      <pivotArea collapsedLevelsAreSubtotals="1" fieldPosition="0">
        <references count="1">
          <reference field="0" count="1">
            <x v="2"/>
          </reference>
        </references>
      </pivotArea>
    </format>
    <format dxfId="153">
      <pivotArea collapsedLevelsAreSubtotals="1" fieldPosition="0">
        <references count="2">
          <reference field="0" count="1" selected="0">
            <x v="2"/>
          </reference>
          <reference field="1" count="6">
            <x v="24"/>
            <x v="26"/>
            <x v="28"/>
            <x v="29"/>
            <x v="52"/>
            <x v="65"/>
          </reference>
        </references>
      </pivotArea>
    </format>
    <format dxfId="152">
      <pivotArea collapsedLevelsAreSubtotals="1" fieldPosition="0">
        <references count="1">
          <reference field="0" count="1" defaultSubtotal="1">
            <x v="2"/>
          </reference>
        </references>
      </pivotArea>
    </format>
    <format dxfId="151">
      <pivotArea collapsedLevelsAreSubtotals="1" fieldPosition="0">
        <references count="1">
          <reference field="0" count="1">
            <x v="3"/>
          </reference>
        </references>
      </pivotArea>
    </format>
    <format dxfId="150">
      <pivotArea collapsedLevelsAreSubtotals="1" fieldPosition="0">
        <references count="2">
          <reference field="0" count="1" selected="0">
            <x v="3"/>
          </reference>
          <reference field="1" count="26">
            <x v="1"/>
            <x v="14"/>
            <x v="15"/>
            <x v="16"/>
            <x v="18"/>
            <x v="20"/>
            <x v="22"/>
            <x v="24"/>
            <x v="25"/>
            <x v="29"/>
            <x v="32"/>
            <x v="34"/>
            <x v="35"/>
            <x v="37"/>
            <x v="40"/>
            <x v="41"/>
            <x v="49"/>
            <x v="50"/>
            <x v="51"/>
            <x v="53"/>
            <x v="56"/>
            <x v="61"/>
            <x v="63"/>
            <x v="64"/>
            <x v="67"/>
            <x v="83"/>
          </reference>
        </references>
      </pivotArea>
    </format>
    <format dxfId="149">
      <pivotArea collapsedLevelsAreSubtotals="1" fieldPosition="0">
        <references count="1">
          <reference field="0" count="1" defaultSubtotal="1">
            <x v="3"/>
          </reference>
        </references>
      </pivotArea>
    </format>
    <format dxfId="148">
      <pivotArea collapsedLevelsAreSubtotals="1" fieldPosition="0">
        <references count="1">
          <reference field="0" count="1">
            <x v="4"/>
          </reference>
        </references>
      </pivotArea>
    </format>
    <format dxfId="147">
      <pivotArea collapsedLevelsAreSubtotals="1" fieldPosition="0">
        <references count="2">
          <reference field="0" count="1" selected="0">
            <x v="4"/>
          </reference>
          <reference field="1" count="10">
            <x v="5"/>
            <x v="16"/>
            <x v="24"/>
            <x v="29"/>
            <x v="35"/>
            <x v="42"/>
            <x v="44"/>
            <x v="45"/>
            <x v="46"/>
            <x v="48"/>
          </reference>
        </references>
      </pivotArea>
    </format>
    <format dxfId="146">
      <pivotArea collapsedLevelsAreSubtotals="1" fieldPosition="0">
        <references count="1">
          <reference field="0" count="1" defaultSubtotal="1">
            <x v="4"/>
          </reference>
        </references>
      </pivotArea>
    </format>
    <format dxfId="145">
      <pivotArea collapsedLevelsAreSubtotals="1" fieldPosition="0">
        <references count="1">
          <reference field="0" count="1">
            <x v="5"/>
          </reference>
        </references>
      </pivotArea>
    </format>
    <format dxfId="144">
      <pivotArea collapsedLevelsAreSubtotals="1" fieldPosition="0">
        <references count="2">
          <reference field="0" count="1" selected="0">
            <x v="5"/>
          </reference>
          <reference field="1" count="4">
            <x v="24"/>
            <x v="29"/>
            <x v="56"/>
            <x v="66"/>
          </reference>
        </references>
      </pivotArea>
    </format>
    <format dxfId="143">
      <pivotArea collapsedLevelsAreSubtotals="1" fieldPosition="0">
        <references count="1">
          <reference field="0" count="1" defaultSubtotal="1">
            <x v="5"/>
          </reference>
        </references>
      </pivotArea>
    </format>
    <format dxfId="142">
      <pivotArea collapsedLevelsAreSubtotals="1" fieldPosition="0">
        <references count="1">
          <reference field="0" count="1">
            <x v="6"/>
          </reference>
        </references>
      </pivotArea>
    </format>
    <format dxfId="141">
      <pivotArea collapsedLevelsAreSubtotals="1" fieldPosition="0">
        <references count="2">
          <reference field="0" count="1" selected="0">
            <x v="6"/>
          </reference>
          <reference field="1" count="24">
            <x v="4"/>
            <x v="7"/>
            <x v="8"/>
            <x v="14"/>
            <x v="16"/>
            <x v="17"/>
            <x v="21"/>
            <x v="24"/>
            <x v="26"/>
            <x v="28"/>
            <x v="29"/>
            <x v="35"/>
            <x v="38"/>
            <x v="39"/>
            <x v="54"/>
            <x v="55"/>
            <x v="57"/>
            <x v="58"/>
            <x v="62"/>
            <x v="70"/>
            <x v="71"/>
            <x v="74"/>
            <x v="75"/>
            <x v="78"/>
          </reference>
        </references>
      </pivotArea>
    </format>
    <format dxfId="140">
      <pivotArea collapsedLevelsAreSubtotals="1" fieldPosition="0">
        <references count="1">
          <reference field="0" count="1" defaultSubtotal="1">
            <x v="6"/>
          </reference>
        </references>
      </pivotArea>
    </format>
    <format dxfId="139">
      <pivotArea collapsedLevelsAreSubtotals="1" fieldPosition="0">
        <references count="1">
          <reference field="0" count="1">
            <x v="7"/>
          </reference>
        </references>
      </pivotArea>
    </format>
    <format dxfId="138">
      <pivotArea collapsedLevelsAreSubtotals="1" fieldPosition="0">
        <references count="2">
          <reference field="0" count="1" selected="0">
            <x v="7"/>
          </reference>
          <reference field="1" count="1">
            <x v="65"/>
          </reference>
        </references>
      </pivotArea>
    </format>
    <format dxfId="137">
      <pivotArea collapsedLevelsAreSubtotals="1" fieldPosition="0">
        <references count="1">
          <reference field="0" count="1" defaultSubtotal="1">
            <x v="7"/>
          </reference>
        </references>
      </pivotArea>
    </format>
    <format dxfId="136">
      <pivotArea grandRow="1" outline="0" collapsedLevelsAreSubtotals="1" fieldPosition="0"/>
    </format>
    <format dxfId="135">
      <pivotArea dataOnly="0" labelOnly="1" outline="0" fieldPosition="0">
        <references count="1">
          <reference field="4294967294" count="1">
            <x v="7"/>
          </reference>
        </references>
      </pivotArea>
    </format>
    <format dxfId="134">
      <pivotArea dataOnly="0" labelOnly="1" fieldPosition="0">
        <references count="1">
          <reference field="1" count="0"/>
        </references>
      </pivotArea>
    </format>
    <format dxfId="133">
      <pivotArea grandRow="1" outline="0" collapsedLevelsAreSubtotals="1" fieldPosition="0"/>
    </format>
    <format dxfId="132">
      <pivotArea dataOnly="0" labelOnly="1" grandRow="1" outline="0" fieldPosition="0"/>
    </format>
    <format dxfId="131">
      <pivotArea field="0" type="button" dataOnly="0" labelOnly="1" outline="0" axis="axisRow" fieldPosition="0"/>
    </format>
    <format dxfId="130">
      <pivotArea dataOnly="0" labelOnly="1" outline="0" fieldPosition="0">
        <references count="1">
          <reference field="4294967294" count="8">
            <x v="0"/>
            <x v="1"/>
            <x v="2"/>
            <x v="3"/>
            <x v="4"/>
            <x v="5"/>
            <x v="6"/>
            <x v="7"/>
          </reference>
        </references>
      </pivotArea>
    </format>
    <format dxfId="129">
      <pivotArea dataOnly="0" labelOnly="1" outline="0" fieldPosition="0">
        <references count="1">
          <reference field="4294967294" count="1">
            <x v="8"/>
          </reference>
        </references>
      </pivotArea>
    </format>
    <format dxfId="128">
      <pivotArea dataOnly="0" labelOnly="1" outline="0" fieldPosition="0">
        <references count="1">
          <reference field="4294967294" count="1">
            <x v="8"/>
          </reference>
        </references>
      </pivotArea>
    </format>
    <format dxfId="127">
      <pivotArea collapsedLevelsAreSubtotals="1" fieldPosition="0">
        <references count="2">
          <reference field="0" count="1" selected="0">
            <x v="7"/>
          </reference>
          <reference field="1" count="1">
            <x v="4"/>
          </reference>
        </references>
      </pivotArea>
    </format>
    <format dxfId="126">
      <pivotArea dataOnly="0" labelOnly="1" fieldPosition="0">
        <references count="2">
          <reference field="0" count="1" selected="0">
            <x v="7"/>
          </reference>
          <reference field="1" count="1">
            <x v="4"/>
          </reference>
        </references>
      </pivotArea>
    </format>
    <format dxfId="125">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B884989A-02CB-4E02-8285-ADE546CF9ABA}" name="PivotTable5" cacheId="12" dataOnRows="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
  <location ref="O121:X127" firstHeaderRow="1" firstDataRow="2" firstDataCol="1"/>
  <pivotFields count="6">
    <pivotField axis="axisCol" showAll="0">
      <items count="9">
        <item x="0"/>
        <item x="1"/>
        <item x="2"/>
        <item x="3"/>
        <item x="4"/>
        <item x="7"/>
        <item x="6"/>
        <item x="5"/>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0"/>
  </colFields>
  <colItems count="9">
    <i>
      <x/>
    </i>
    <i>
      <x v="1"/>
    </i>
    <i>
      <x v="2"/>
    </i>
    <i>
      <x v="3"/>
    </i>
    <i>
      <x v="4"/>
    </i>
    <i>
      <x v="5"/>
    </i>
    <i>
      <x v="6"/>
    </i>
    <i>
      <x v="7"/>
    </i>
    <i t="grand">
      <x/>
    </i>
  </colItems>
  <dataFields count="5">
    <dataField name="2019 " fld="1" baseField="0" baseItem="0"/>
    <dataField name="2020 " fld="2" baseField="0" baseItem="0"/>
    <dataField name="2021 " fld="3" baseField="0" baseItem="0"/>
    <dataField name="2022 " fld="4" baseField="0" baseItem="0"/>
    <dataField name="2023 " fld="5" baseField="0" baseItem="0"/>
  </dataFields>
  <chartFormats count="8">
    <chartFormat chart="2" format="46" series="1">
      <pivotArea type="data" outline="0" fieldPosition="0">
        <references count="2">
          <reference field="4294967294" count="1" selected="0">
            <x v="0"/>
          </reference>
          <reference field="0" count="1" selected="0">
            <x v="0"/>
          </reference>
        </references>
      </pivotArea>
    </chartFormat>
    <chartFormat chart="2" format="47" series="1">
      <pivotArea type="data" outline="0" fieldPosition="0">
        <references count="2">
          <reference field="4294967294" count="1" selected="0">
            <x v="0"/>
          </reference>
          <reference field="0" count="1" selected="0">
            <x v="1"/>
          </reference>
        </references>
      </pivotArea>
    </chartFormat>
    <chartFormat chart="2" format="48" series="1">
      <pivotArea type="data" outline="0" fieldPosition="0">
        <references count="2">
          <reference field="4294967294" count="1" selected="0">
            <x v="0"/>
          </reference>
          <reference field="0" count="1" selected="0">
            <x v="2"/>
          </reference>
        </references>
      </pivotArea>
    </chartFormat>
    <chartFormat chart="2" format="49" series="1">
      <pivotArea type="data" outline="0" fieldPosition="0">
        <references count="2">
          <reference field="4294967294" count="1" selected="0">
            <x v="0"/>
          </reference>
          <reference field="0" count="1" selected="0">
            <x v="3"/>
          </reference>
        </references>
      </pivotArea>
    </chartFormat>
    <chartFormat chart="2" format="50" series="1">
      <pivotArea type="data" outline="0" fieldPosition="0">
        <references count="2">
          <reference field="4294967294" count="1" selected="0">
            <x v="0"/>
          </reference>
          <reference field="0" count="1" selected="0">
            <x v="4"/>
          </reference>
        </references>
      </pivotArea>
    </chartFormat>
    <chartFormat chart="2" format="51" series="1">
      <pivotArea type="data" outline="0" fieldPosition="0">
        <references count="2">
          <reference field="4294967294" count="1" selected="0">
            <x v="0"/>
          </reference>
          <reference field="0" count="1" selected="0">
            <x v="5"/>
          </reference>
        </references>
      </pivotArea>
    </chartFormat>
    <chartFormat chart="2" format="52" series="1">
      <pivotArea type="data" outline="0" fieldPosition="0">
        <references count="2">
          <reference field="4294967294" count="1" selected="0">
            <x v="0"/>
          </reference>
          <reference field="0" count="1" selected="0">
            <x v="6"/>
          </reference>
        </references>
      </pivotArea>
    </chartFormat>
    <chartFormat chart="2" format="53"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34A0D5AA-B174-4CFE-BEDC-75C82841781F}" name="PivotTable6" cacheId="14"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2:K52" firstHeaderRow="0" firstDataRow="1" firstDataCol="1"/>
  <pivotFields count="12">
    <pivotField axis="axisRow" subtotalTop="0" showAll="0">
      <items count="11">
        <item x="0"/>
        <item x="1"/>
        <item x="2"/>
        <item x="3"/>
        <item x="4"/>
        <item x="5"/>
        <item x="6"/>
        <item x="7"/>
        <item x="8"/>
        <item x="9"/>
        <item t="default"/>
      </items>
    </pivotField>
    <pivotField axis="axisRow" subtotalTop="0" showAll="0">
      <items count="5">
        <item n="Women" m="1" x="2"/>
        <item n="Men" m="1" x="3"/>
        <item n="Women " x="0"/>
        <item n="Men "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numFmtId="3" subtotalTop="0" showAll="0"/>
    <pivotField dataField="1" numFmtId="3" subtotalTop="0" showAll="0"/>
  </pivotFields>
  <rowFields count="2">
    <field x="0"/>
    <field x="1"/>
  </rowFields>
  <rowItems count="40">
    <i>
      <x/>
    </i>
    <i r="1">
      <x v="2"/>
    </i>
    <i r="1">
      <x v="3"/>
    </i>
    <i t="default">
      <x/>
    </i>
    <i>
      <x v="1"/>
    </i>
    <i r="1">
      <x v="2"/>
    </i>
    <i r="1">
      <x v="3"/>
    </i>
    <i t="default">
      <x v="1"/>
    </i>
    <i>
      <x v="2"/>
    </i>
    <i r="1">
      <x v="2"/>
    </i>
    <i r="1">
      <x v="3"/>
    </i>
    <i t="default">
      <x v="2"/>
    </i>
    <i>
      <x v="3"/>
    </i>
    <i r="1">
      <x v="2"/>
    </i>
    <i r="1">
      <x v="3"/>
    </i>
    <i t="default">
      <x v="3"/>
    </i>
    <i>
      <x v="4"/>
    </i>
    <i r="1">
      <x v="2"/>
    </i>
    <i r="1">
      <x v="3"/>
    </i>
    <i t="default">
      <x v="4"/>
    </i>
    <i>
      <x v="5"/>
    </i>
    <i r="1">
      <x v="2"/>
    </i>
    <i r="1">
      <x v="3"/>
    </i>
    <i t="default">
      <x v="5"/>
    </i>
    <i>
      <x v="6"/>
    </i>
    <i r="1">
      <x v="2"/>
    </i>
    <i r="1">
      <x v="3"/>
    </i>
    <i t="default">
      <x v="6"/>
    </i>
    <i>
      <x v="7"/>
    </i>
    <i r="1">
      <x v="2"/>
    </i>
    <i r="1">
      <x v="3"/>
    </i>
    <i t="default">
      <x v="7"/>
    </i>
    <i>
      <x v="8"/>
    </i>
    <i r="1">
      <x v="2"/>
    </i>
    <i r="1">
      <x v="3"/>
    </i>
    <i t="default">
      <x v="8"/>
    </i>
    <i>
      <x v="9"/>
    </i>
    <i r="1">
      <x v="2"/>
    </i>
    <i r="1">
      <x v="3"/>
    </i>
    <i t="default">
      <x v="9"/>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40">
    <format dxfId="124">
      <pivotArea outline="0" collapsedLevelsAreSubtotals="1" fieldPosition="0"/>
    </format>
    <format dxfId="123">
      <pivotArea dataOnly="0" labelOnly="1" outline="0" fieldPosition="0">
        <references count="1">
          <reference field="4294967294" count="7">
            <x v="0"/>
            <x v="1"/>
            <x v="2"/>
            <x v="3"/>
            <x v="4"/>
            <x v="5"/>
            <x v="6"/>
          </reference>
        </references>
      </pivotArea>
    </format>
    <format dxfId="122">
      <pivotArea collapsedLevelsAreSubtotals="1" fieldPosition="0">
        <references count="2">
          <reference field="0" count="1" selected="0">
            <x v="0"/>
          </reference>
          <reference field="1" count="0"/>
        </references>
      </pivotArea>
    </format>
    <format dxfId="121">
      <pivotArea collapsedLevelsAreSubtotals="1" fieldPosition="0">
        <references count="1">
          <reference field="0" count="1" defaultSubtotal="1">
            <x v="0"/>
          </reference>
        </references>
      </pivotArea>
    </format>
    <format dxfId="120">
      <pivotArea collapsedLevelsAreSubtotals="1" fieldPosition="0">
        <references count="1">
          <reference field="0" count="1">
            <x v="1"/>
          </reference>
        </references>
      </pivotArea>
    </format>
    <format dxfId="119">
      <pivotArea collapsedLevelsAreSubtotals="1" fieldPosition="0">
        <references count="2">
          <reference field="0" count="1" selected="0">
            <x v="1"/>
          </reference>
          <reference field="1" count="0"/>
        </references>
      </pivotArea>
    </format>
    <format dxfId="118">
      <pivotArea collapsedLevelsAreSubtotals="1" fieldPosition="0">
        <references count="1">
          <reference field="0" count="1" defaultSubtotal="1">
            <x v="1"/>
          </reference>
        </references>
      </pivotArea>
    </format>
    <format dxfId="117">
      <pivotArea collapsedLevelsAreSubtotals="1" fieldPosition="0">
        <references count="1">
          <reference field="0" count="1">
            <x v="2"/>
          </reference>
        </references>
      </pivotArea>
    </format>
    <format dxfId="116">
      <pivotArea collapsedLevelsAreSubtotals="1" fieldPosition="0">
        <references count="2">
          <reference field="0" count="1" selected="0">
            <x v="2"/>
          </reference>
          <reference field="1" count="0"/>
        </references>
      </pivotArea>
    </format>
    <format dxfId="115">
      <pivotArea collapsedLevelsAreSubtotals="1" fieldPosition="0">
        <references count="1">
          <reference field="0" count="1" defaultSubtotal="1">
            <x v="2"/>
          </reference>
        </references>
      </pivotArea>
    </format>
    <format dxfId="114">
      <pivotArea collapsedLevelsAreSubtotals="1" fieldPosition="0">
        <references count="1">
          <reference field="0" count="1">
            <x v="3"/>
          </reference>
        </references>
      </pivotArea>
    </format>
    <format dxfId="113">
      <pivotArea collapsedLevelsAreSubtotals="1" fieldPosition="0">
        <references count="2">
          <reference field="0" count="1" selected="0">
            <x v="3"/>
          </reference>
          <reference field="1" count="0"/>
        </references>
      </pivotArea>
    </format>
    <format dxfId="112">
      <pivotArea collapsedLevelsAreSubtotals="1" fieldPosition="0">
        <references count="1">
          <reference field="0" count="1" defaultSubtotal="1">
            <x v="3"/>
          </reference>
        </references>
      </pivotArea>
    </format>
    <format dxfId="111">
      <pivotArea collapsedLevelsAreSubtotals="1" fieldPosition="0">
        <references count="1">
          <reference field="0" count="1">
            <x v="4"/>
          </reference>
        </references>
      </pivotArea>
    </format>
    <format dxfId="110">
      <pivotArea collapsedLevelsAreSubtotals="1" fieldPosition="0">
        <references count="2">
          <reference field="0" count="1" selected="0">
            <x v="4"/>
          </reference>
          <reference field="1" count="0"/>
        </references>
      </pivotArea>
    </format>
    <format dxfId="109">
      <pivotArea collapsedLevelsAreSubtotals="1" fieldPosition="0">
        <references count="1">
          <reference field="0" count="1" defaultSubtotal="1">
            <x v="4"/>
          </reference>
        </references>
      </pivotArea>
    </format>
    <format dxfId="108">
      <pivotArea collapsedLevelsAreSubtotals="1" fieldPosition="0">
        <references count="1">
          <reference field="0" count="1">
            <x v="5"/>
          </reference>
        </references>
      </pivotArea>
    </format>
    <format dxfId="107">
      <pivotArea collapsedLevelsAreSubtotals="1" fieldPosition="0">
        <references count="2">
          <reference field="0" count="1" selected="0">
            <x v="5"/>
          </reference>
          <reference field="1" count="0"/>
        </references>
      </pivotArea>
    </format>
    <format dxfId="106">
      <pivotArea collapsedLevelsAreSubtotals="1" fieldPosition="0">
        <references count="1">
          <reference field="0" count="1" defaultSubtotal="1">
            <x v="5"/>
          </reference>
        </references>
      </pivotArea>
    </format>
    <format dxfId="105">
      <pivotArea collapsedLevelsAreSubtotals="1" fieldPosition="0">
        <references count="1">
          <reference field="0" count="1">
            <x v="6"/>
          </reference>
        </references>
      </pivotArea>
    </format>
    <format dxfId="104">
      <pivotArea collapsedLevelsAreSubtotals="1" fieldPosition="0">
        <references count="2">
          <reference field="0" count="1" selected="0">
            <x v="6"/>
          </reference>
          <reference field="1" count="0"/>
        </references>
      </pivotArea>
    </format>
    <format dxfId="103">
      <pivotArea collapsedLevelsAreSubtotals="1" fieldPosition="0">
        <references count="1">
          <reference field="0" count="1" defaultSubtotal="1">
            <x v="6"/>
          </reference>
        </references>
      </pivotArea>
    </format>
    <format dxfId="102">
      <pivotArea collapsedLevelsAreSubtotals="1" fieldPosition="0">
        <references count="1">
          <reference field="0" count="1">
            <x v="7"/>
          </reference>
        </references>
      </pivotArea>
    </format>
    <format dxfId="101">
      <pivotArea collapsedLevelsAreSubtotals="1" fieldPosition="0">
        <references count="2">
          <reference field="0" count="1" selected="0">
            <x v="7"/>
          </reference>
          <reference field="1" count="0"/>
        </references>
      </pivotArea>
    </format>
    <format dxfId="100">
      <pivotArea collapsedLevelsAreSubtotals="1" fieldPosition="0">
        <references count="1">
          <reference field="0" count="1" defaultSubtotal="1">
            <x v="7"/>
          </reference>
        </references>
      </pivotArea>
    </format>
    <format dxfId="99">
      <pivotArea collapsedLevelsAreSubtotals="1" fieldPosition="0">
        <references count="1">
          <reference field="0" count="1">
            <x v="8"/>
          </reference>
        </references>
      </pivotArea>
    </format>
    <format dxfId="98">
      <pivotArea collapsedLevelsAreSubtotals="1" fieldPosition="0">
        <references count="2">
          <reference field="0" count="1" selected="0">
            <x v="8"/>
          </reference>
          <reference field="1" count="0"/>
        </references>
      </pivotArea>
    </format>
    <format dxfId="97">
      <pivotArea collapsedLevelsAreSubtotals="1" fieldPosition="0">
        <references count="1">
          <reference field="0" count="1" defaultSubtotal="1">
            <x v="8"/>
          </reference>
        </references>
      </pivotArea>
    </format>
    <format dxfId="96">
      <pivotArea collapsedLevelsAreSubtotals="1" fieldPosition="0">
        <references count="1">
          <reference field="0" count="1">
            <x v="9"/>
          </reference>
        </references>
      </pivotArea>
    </format>
    <format dxfId="95">
      <pivotArea collapsedLevelsAreSubtotals="1" fieldPosition="0">
        <references count="2">
          <reference field="0" count="1" selected="0">
            <x v="9"/>
          </reference>
          <reference field="1" count="0"/>
        </references>
      </pivotArea>
    </format>
    <format dxfId="94">
      <pivotArea collapsedLevelsAreSubtotals="1" fieldPosition="0">
        <references count="1">
          <reference field="0" count="1" defaultSubtotal="1">
            <x v="9"/>
          </reference>
        </references>
      </pivotArea>
    </format>
    <format dxfId="93">
      <pivotArea collapsedLevelsAreSubtotals="1" fieldPosition="0">
        <references count="1">
          <reference field="0" count="1" defaultSubtotal="1">
            <x v="9"/>
          </reference>
        </references>
      </pivotArea>
    </format>
    <format dxfId="92">
      <pivotArea dataOnly="0" labelOnly="1" fieldPosition="0">
        <references count="1">
          <reference field="0" count="1" defaultSubtotal="1">
            <x v="9"/>
          </reference>
        </references>
      </pivotArea>
    </format>
    <format dxfId="91">
      <pivotArea dataOnly="0" labelOnly="1" outline="0" fieldPosition="0">
        <references count="1">
          <reference field="4294967294" count="1">
            <x v="7"/>
          </reference>
        </references>
      </pivotArea>
    </format>
    <format dxfId="90">
      <pivotArea field="0" type="button" dataOnly="0" labelOnly="1" outline="0" axis="axisRow" fieldPosition="0"/>
    </format>
    <format dxfId="89">
      <pivotArea field="0" type="button" dataOnly="0" labelOnly="1" outline="0" axis="axisRow" fieldPosition="0"/>
    </format>
    <format dxfId="88">
      <pivotArea dataOnly="0" labelOnly="1" outline="0" fieldPosition="0">
        <references count="1">
          <reference field="4294967294" count="8">
            <x v="0"/>
            <x v="1"/>
            <x v="2"/>
            <x v="3"/>
            <x v="4"/>
            <x v="5"/>
            <x v="6"/>
            <x v="7"/>
          </reference>
        </references>
      </pivotArea>
    </format>
    <format dxfId="87">
      <pivotArea dataOnly="0" labelOnly="1" outline="0" fieldPosition="0">
        <references count="1">
          <reference field="4294967294" count="1">
            <x v="8"/>
          </reference>
        </references>
      </pivotArea>
    </format>
    <format dxfId="86">
      <pivotArea dataOnly="0" labelOnly="1" outline="0" fieldPosition="0">
        <references count="1">
          <reference field="4294967294" count="1">
            <x v="8"/>
          </reference>
        </references>
      </pivotArea>
    </format>
    <format dxfId="85">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B3D4CF67-BF15-4938-A21F-A23B1249D98E}" name="PivotTable1" cacheId="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N42:S52" firstHeaderRow="0" firstDataRow="1" firstDataCol="1"/>
  <pivotFields count="7">
    <pivotField axis="axisRow" showAll="0">
      <items count="4">
        <item x="0"/>
        <item x="1"/>
        <item x="2"/>
        <item t="default"/>
      </items>
    </pivotField>
    <pivotField axis="axisRow" showAll="0">
      <items count="6">
        <item m="1" x="2"/>
        <item m="1" x="4"/>
        <item x="0"/>
        <item m="1" x="3"/>
        <item x="1"/>
        <item t="default"/>
      </items>
    </pivotField>
    <pivotField dataField="1" showAll="0"/>
    <pivotField dataField="1" showAll="0"/>
    <pivotField dataField="1" showAll="0"/>
    <pivotField dataField="1" showAll="0"/>
    <pivotField dataField="1" numFmtId="3" showAll="0"/>
  </pivotFields>
  <rowFields count="2">
    <field x="0"/>
    <field x="1"/>
  </rowFields>
  <rowItems count="10">
    <i>
      <x/>
    </i>
    <i r="1">
      <x v="2"/>
    </i>
    <i r="1">
      <x v="4"/>
    </i>
    <i>
      <x v="1"/>
    </i>
    <i r="1">
      <x v="2"/>
    </i>
    <i r="1">
      <x v="4"/>
    </i>
    <i>
      <x v="2"/>
    </i>
    <i r="1">
      <x v="2"/>
    </i>
    <i r="1">
      <x v="4"/>
    </i>
    <i t="grand">
      <x/>
    </i>
  </rowItems>
  <colFields count="1">
    <field x="-2"/>
  </colFields>
  <colItems count="5">
    <i>
      <x/>
    </i>
    <i i="1">
      <x v="1"/>
    </i>
    <i i="2">
      <x v="2"/>
    </i>
    <i i="3">
      <x v="3"/>
    </i>
    <i i="4">
      <x v="4"/>
    </i>
  </colItems>
  <dataFields count="5">
    <dataField name="2019 " fld="2" baseField="0" baseItem="0"/>
    <dataField name="2020 " fld="3" baseField="0" baseItem="0"/>
    <dataField name="2021 " fld="4" baseField="0" baseItem="0"/>
    <dataField name="2022 " fld="5" baseField="0" baseItem="0"/>
    <dataField name="2023 " fld="6" baseField="0" baseItem="0"/>
  </dataFields>
  <formats count="1">
    <format dxfId="84">
      <pivotArea outline="0" collapsedLevelsAreSubtotals="1" fieldPosition="0"/>
    </format>
  </formats>
  <chartFormats count="5">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2"/>
          </reference>
        </references>
      </pivotArea>
    </chartFormat>
    <chartFormat chart="3" format="25" series="1">
      <pivotArea type="data" outline="0" fieldPosition="0">
        <references count="1">
          <reference field="4294967294" count="1" selected="0">
            <x v="3"/>
          </reference>
        </references>
      </pivotArea>
    </chartFormat>
    <chartFormat chart="3" format="26"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9349C527-F522-4338-AF89-47E625118E9B}" name="PivotTable1" cacheId="15"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2:K52" firstHeaderRow="0" firstDataRow="1" firstDataCol="1"/>
  <pivotFields count="12">
    <pivotField axis="axisRow" subtotalTop="0" showAll="0">
      <items count="11">
        <item x="0"/>
        <item x="1"/>
        <item x="2"/>
        <item x="3"/>
        <item x="4"/>
        <item x="5"/>
        <item x="6"/>
        <item x="7"/>
        <item x="8"/>
        <item x="9"/>
        <item t="default"/>
      </items>
    </pivotField>
    <pivotField axis="axisRow" subtotalTop="0" showAll="0">
      <items count="5">
        <item n="Women" m="1" x="2"/>
        <item n="Men" m="1" x="3"/>
        <item n="Women " x="0"/>
        <item n="Men "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40">
    <i>
      <x/>
    </i>
    <i r="1">
      <x v="2"/>
    </i>
    <i r="1">
      <x v="3"/>
    </i>
    <i t="default">
      <x/>
    </i>
    <i>
      <x v="1"/>
    </i>
    <i r="1">
      <x v="2"/>
    </i>
    <i r="1">
      <x v="3"/>
    </i>
    <i t="default">
      <x v="1"/>
    </i>
    <i>
      <x v="2"/>
    </i>
    <i r="1">
      <x v="2"/>
    </i>
    <i r="1">
      <x v="3"/>
    </i>
    <i t="default">
      <x v="2"/>
    </i>
    <i>
      <x v="3"/>
    </i>
    <i r="1">
      <x v="2"/>
    </i>
    <i r="1">
      <x v="3"/>
    </i>
    <i t="default">
      <x v="3"/>
    </i>
    <i>
      <x v="4"/>
    </i>
    <i r="1">
      <x v="2"/>
    </i>
    <i r="1">
      <x v="3"/>
    </i>
    <i t="default">
      <x v="4"/>
    </i>
    <i>
      <x v="5"/>
    </i>
    <i r="1">
      <x v="2"/>
    </i>
    <i r="1">
      <x v="3"/>
    </i>
    <i t="default">
      <x v="5"/>
    </i>
    <i>
      <x v="6"/>
    </i>
    <i r="1">
      <x v="2"/>
    </i>
    <i r="1">
      <x v="3"/>
    </i>
    <i t="default">
      <x v="6"/>
    </i>
    <i>
      <x v="7"/>
    </i>
    <i r="1">
      <x v="2"/>
    </i>
    <i r="1">
      <x v="3"/>
    </i>
    <i t="default">
      <x v="7"/>
    </i>
    <i>
      <x v="8"/>
    </i>
    <i r="1">
      <x v="2"/>
    </i>
    <i r="1">
      <x v="3"/>
    </i>
    <i t="default">
      <x v="8"/>
    </i>
    <i>
      <x v="9"/>
    </i>
    <i r="1">
      <x v="2"/>
    </i>
    <i r="1">
      <x v="3"/>
    </i>
    <i t="default">
      <x v="9"/>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        2021" fld="9" baseField="0" baseItem="0"/>
    <dataField name="2022 " fld="10" baseField="0" baseItem="0"/>
    <dataField name="2023 " fld="11" baseField="0" baseItem="0"/>
  </dataFields>
  <formats count="44">
    <format dxfId="83">
      <pivotArea outline="0" collapsedLevelsAreSubtotals="1" fieldPosition="0"/>
    </format>
    <format dxfId="82">
      <pivotArea dataOnly="0" labelOnly="1" outline="0" fieldPosition="0">
        <references count="1">
          <reference field="4294967294" count="7">
            <x v="0"/>
            <x v="1"/>
            <x v="2"/>
            <x v="3"/>
            <x v="4"/>
            <x v="5"/>
            <x v="6"/>
          </reference>
        </references>
      </pivotArea>
    </format>
    <format dxfId="81">
      <pivotArea grandRow="1" outline="0" collapsedLevelsAreSubtotals="1" fieldPosition="0"/>
    </format>
    <format dxfId="80">
      <pivotArea field="0" type="button" dataOnly="0" labelOnly="1" outline="0" axis="axisRow" fieldPosition="0"/>
    </format>
    <format dxfId="79">
      <pivotArea field="0" type="button" dataOnly="0" labelOnly="1" outline="0" axis="axisRow" fieldPosition="0"/>
    </format>
    <format dxfId="78">
      <pivotArea field="0" type="button" dataOnly="0" labelOnly="1" outline="0" axis="axisRow" fieldPosition="0"/>
    </format>
    <format dxfId="77">
      <pivotArea field="0" type="button" dataOnly="0" labelOnly="1" outline="0" axis="axisRow" fieldPosition="0"/>
    </format>
    <format dxfId="76">
      <pivotArea field="1" type="button" dataOnly="0" labelOnly="1" outline="0" axis="axisRow" fieldPosition="1"/>
    </format>
    <format dxfId="75">
      <pivotArea collapsedLevelsAreSubtotals="1" fieldPosition="0">
        <references count="1">
          <reference field="0" count="1" defaultSubtotal="1">
            <x v="9"/>
          </reference>
        </references>
      </pivotArea>
    </format>
    <format dxfId="74">
      <pivotArea dataOnly="0" labelOnly="1" fieldPosition="0">
        <references count="1">
          <reference field="0" count="1" defaultSubtotal="1">
            <x v="9"/>
          </reference>
        </references>
      </pivotArea>
    </format>
    <format dxfId="73">
      <pivotArea collapsedLevelsAreSubtotals="1" fieldPosition="0">
        <references count="2">
          <reference field="0" count="1" selected="0">
            <x v="0"/>
          </reference>
          <reference field="1" count="0"/>
        </references>
      </pivotArea>
    </format>
    <format dxfId="72">
      <pivotArea collapsedLevelsAreSubtotals="1" fieldPosition="0">
        <references count="1">
          <reference field="0" count="1" defaultSubtotal="1">
            <x v="0"/>
          </reference>
        </references>
      </pivotArea>
    </format>
    <format dxfId="71">
      <pivotArea collapsedLevelsAreSubtotals="1" fieldPosition="0">
        <references count="1">
          <reference field="0" count="1">
            <x v="1"/>
          </reference>
        </references>
      </pivotArea>
    </format>
    <format dxfId="70">
      <pivotArea collapsedLevelsAreSubtotals="1" fieldPosition="0">
        <references count="2">
          <reference field="0" count="1" selected="0">
            <x v="1"/>
          </reference>
          <reference field="1" count="0"/>
        </references>
      </pivotArea>
    </format>
    <format dxfId="69">
      <pivotArea collapsedLevelsAreSubtotals="1" fieldPosition="0">
        <references count="1">
          <reference field="0" count="1" defaultSubtotal="1">
            <x v="1"/>
          </reference>
        </references>
      </pivotArea>
    </format>
    <format dxfId="68">
      <pivotArea collapsedLevelsAreSubtotals="1" fieldPosition="0">
        <references count="1">
          <reference field="0" count="1">
            <x v="2"/>
          </reference>
        </references>
      </pivotArea>
    </format>
    <format dxfId="67">
      <pivotArea collapsedLevelsAreSubtotals="1" fieldPosition="0">
        <references count="2">
          <reference field="0" count="1" selected="0">
            <x v="2"/>
          </reference>
          <reference field="1" count="0"/>
        </references>
      </pivotArea>
    </format>
    <format dxfId="66">
      <pivotArea collapsedLevelsAreSubtotals="1" fieldPosition="0">
        <references count="1">
          <reference field="0" count="1" defaultSubtotal="1">
            <x v="2"/>
          </reference>
        </references>
      </pivotArea>
    </format>
    <format dxfId="65">
      <pivotArea collapsedLevelsAreSubtotals="1" fieldPosition="0">
        <references count="1">
          <reference field="0" count="1">
            <x v="3"/>
          </reference>
        </references>
      </pivotArea>
    </format>
    <format dxfId="64">
      <pivotArea collapsedLevelsAreSubtotals="1" fieldPosition="0">
        <references count="2">
          <reference field="0" count="1" selected="0">
            <x v="3"/>
          </reference>
          <reference field="1" count="0"/>
        </references>
      </pivotArea>
    </format>
    <format dxfId="63">
      <pivotArea collapsedLevelsAreSubtotals="1" fieldPosition="0">
        <references count="1">
          <reference field="0" count="1" defaultSubtotal="1">
            <x v="3"/>
          </reference>
        </references>
      </pivotArea>
    </format>
    <format dxfId="62">
      <pivotArea collapsedLevelsAreSubtotals="1" fieldPosition="0">
        <references count="1">
          <reference field="0" count="1">
            <x v="4"/>
          </reference>
        </references>
      </pivotArea>
    </format>
    <format dxfId="61">
      <pivotArea collapsedLevelsAreSubtotals="1" fieldPosition="0">
        <references count="2">
          <reference field="0" count="1" selected="0">
            <x v="4"/>
          </reference>
          <reference field="1" count="0"/>
        </references>
      </pivotArea>
    </format>
    <format dxfId="60">
      <pivotArea collapsedLevelsAreSubtotals="1" fieldPosition="0">
        <references count="1">
          <reference field="0" count="1" defaultSubtotal="1">
            <x v="4"/>
          </reference>
        </references>
      </pivotArea>
    </format>
    <format dxfId="59">
      <pivotArea collapsedLevelsAreSubtotals="1" fieldPosition="0">
        <references count="1">
          <reference field="0" count="1">
            <x v="5"/>
          </reference>
        </references>
      </pivotArea>
    </format>
    <format dxfId="58">
      <pivotArea collapsedLevelsAreSubtotals="1" fieldPosition="0">
        <references count="2">
          <reference field="0" count="1" selected="0">
            <x v="5"/>
          </reference>
          <reference field="1" count="0"/>
        </references>
      </pivotArea>
    </format>
    <format dxfId="57">
      <pivotArea collapsedLevelsAreSubtotals="1" fieldPosition="0">
        <references count="1">
          <reference field="0" count="1" defaultSubtotal="1">
            <x v="5"/>
          </reference>
        </references>
      </pivotArea>
    </format>
    <format dxfId="56">
      <pivotArea collapsedLevelsAreSubtotals="1" fieldPosition="0">
        <references count="1">
          <reference field="0" count="1">
            <x v="6"/>
          </reference>
        </references>
      </pivotArea>
    </format>
    <format dxfId="55">
      <pivotArea collapsedLevelsAreSubtotals="1" fieldPosition="0">
        <references count="2">
          <reference field="0" count="1" selected="0">
            <x v="6"/>
          </reference>
          <reference field="1" count="0"/>
        </references>
      </pivotArea>
    </format>
    <format dxfId="54">
      <pivotArea collapsedLevelsAreSubtotals="1" fieldPosition="0">
        <references count="1">
          <reference field="0" count="1" defaultSubtotal="1">
            <x v="6"/>
          </reference>
        </references>
      </pivotArea>
    </format>
    <format dxfId="53">
      <pivotArea collapsedLevelsAreSubtotals="1" fieldPosition="0">
        <references count="1">
          <reference field="0" count="1">
            <x v="7"/>
          </reference>
        </references>
      </pivotArea>
    </format>
    <format dxfId="52">
      <pivotArea collapsedLevelsAreSubtotals="1" fieldPosition="0">
        <references count="2">
          <reference field="0" count="1" selected="0">
            <x v="7"/>
          </reference>
          <reference field="1" count="0"/>
        </references>
      </pivotArea>
    </format>
    <format dxfId="51">
      <pivotArea collapsedLevelsAreSubtotals="1" fieldPosition="0">
        <references count="1">
          <reference field="0" count="1" defaultSubtotal="1">
            <x v="7"/>
          </reference>
        </references>
      </pivotArea>
    </format>
    <format dxfId="50">
      <pivotArea collapsedLevelsAreSubtotals="1" fieldPosition="0">
        <references count="1">
          <reference field="0" count="1">
            <x v="8"/>
          </reference>
        </references>
      </pivotArea>
    </format>
    <format dxfId="49">
      <pivotArea collapsedLevelsAreSubtotals="1" fieldPosition="0">
        <references count="2">
          <reference field="0" count="1" selected="0">
            <x v="8"/>
          </reference>
          <reference field="1" count="0"/>
        </references>
      </pivotArea>
    </format>
    <format dxfId="48">
      <pivotArea collapsedLevelsAreSubtotals="1" fieldPosition="0">
        <references count="1">
          <reference field="0" count="1" defaultSubtotal="1">
            <x v="8"/>
          </reference>
        </references>
      </pivotArea>
    </format>
    <format dxfId="47">
      <pivotArea collapsedLevelsAreSubtotals="1" fieldPosition="0">
        <references count="1">
          <reference field="0" count="1">
            <x v="9"/>
          </reference>
        </references>
      </pivotArea>
    </format>
    <format dxfId="46">
      <pivotArea collapsedLevelsAreSubtotals="1" fieldPosition="0">
        <references count="2">
          <reference field="0" count="1" selected="0">
            <x v="9"/>
          </reference>
          <reference field="1" count="0"/>
        </references>
      </pivotArea>
    </format>
    <format dxfId="45">
      <pivotArea collapsedLevelsAreSubtotals="1" fieldPosition="0">
        <references count="1">
          <reference field="0" count="1" defaultSubtotal="1">
            <x v="9"/>
          </reference>
        </references>
      </pivotArea>
    </format>
    <format dxfId="44">
      <pivotArea field="0" type="button" dataOnly="0" labelOnly="1" outline="0" axis="axisRow" fieldPosition="0"/>
    </format>
    <format dxfId="43">
      <pivotArea dataOnly="0" labelOnly="1" outline="0" fieldPosition="0">
        <references count="1">
          <reference field="4294967294" count="8">
            <x v="0"/>
            <x v="1"/>
            <x v="2"/>
            <x v="3"/>
            <x v="4"/>
            <x v="5"/>
            <x v="6"/>
            <x v="7"/>
          </reference>
        </references>
      </pivotArea>
    </format>
    <format dxfId="42">
      <pivotArea dataOnly="0" labelOnly="1" outline="0" fieldPosition="0">
        <references count="1">
          <reference field="4294967294" count="1">
            <x v="8"/>
          </reference>
        </references>
      </pivotArea>
    </format>
    <format dxfId="41">
      <pivotArea dataOnly="0" labelOnly="1" outline="0" fieldPosition="0">
        <references count="1">
          <reference field="4294967294" count="1">
            <x v="8"/>
          </reference>
        </references>
      </pivotArea>
    </format>
    <format dxfId="40">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2A756CEE-C8EE-40F2-8237-DE7B050EF76C}" name="PivotTable3" cacheId="16"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2:K52" firstHeaderRow="0" firstDataRow="1" firstDataCol="1"/>
  <pivotFields count="12">
    <pivotField axis="axisRow" subtotalTop="0" showAll="0">
      <items count="11">
        <item x="0"/>
        <item x="1"/>
        <item x="2"/>
        <item x="3"/>
        <item x="4"/>
        <item x="5"/>
        <item x="6"/>
        <item x="7"/>
        <item x="8"/>
        <item x="9"/>
        <item t="default"/>
      </items>
    </pivotField>
    <pivotField axis="axisRow" subtotalTop="0" showAll="0">
      <items count="5">
        <item n="Women" m="1" x="2"/>
        <item n="Men" m="1" x="3"/>
        <item n="Women " x="0"/>
        <item n="Men "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40">
    <i>
      <x/>
    </i>
    <i r="1">
      <x v="2"/>
    </i>
    <i r="1">
      <x v="3"/>
    </i>
    <i t="default">
      <x/>
    </i>
    <i>
      <x v="1"/>
    </i>
    <i r="1">
      <x v="2"/>
    </i>
    <i r="1">
      <x v="3"/>
    </i>
    <i t="default">
      <x v="1"/>
    </i>
    <i>
      <x v="2"/>
    </i>
    <i r="1">
      <x v="2"/>
    </i>
    <i r="1">
      <x v="3"/>
    </i>
    <i t="default">
      <x v="2"/>
    </i>
    <i>
      <x v="3"/>
    </i>
    <i r="1">
      <x v="2"/>
    </i>
    <i r="1">
      <x v="3"/>
    </i>
    <i t="default">
      <x v="3"/>
    </i>
    <i>
      <x v="4"/>
    </i>
    <i r="1">
      <x v="2"/>
    </i>
    <i r="1">
      <x v="3"/>
    </i>
    <i t="default">
      <x v="4"/>
    </i>
    <i>
      <x v="5"/>
    </i>
    <i r="1">
      <x v="2"/>
    </i>
    <i r="1">
      <x v="3"/>
    </i>
    <i t="default">
      <x v="5"/>
    </i>
    <i>
      <x v="6"/>
    </i>
    <i r="1">
      <x v="2"/>
    </i>
    <i r="1">
      <x v="3"/>
    </i>
    <i t="default">
      <x v="6"/>
    </i>
    <i>
      <x v="7"/>
    </i>
    <i r="1">
      <x v="2"/>
    </i>
    <i r="1">
      <x v="3"/>
    </i>
    <i t="default">
      <x v="7"/>
    </i>
    <i>
      <x v="8"/>
    </i>
    <i r="1">
      <x v="2"/>
    </i>
    <i r="1">
      <x v="3"/>
    </i>
    <i t="default">
      <x v="8"/>
    </i>
    <i>
      <x v="9"/>
    </i>
    <i r="1">
      <x v="2"/>
    </i>
    <i r="1">
      <x v="3"/>
    </i>
    <i t="default">
      <x v="9"/>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        2021" fld="9" baseField="0" baseItem="0"/>
    <dataField name="2022 " fld="10" baseField="0" baseItem="0"/>
    <dataField name=" 2023 " fld="11" baseField="0" baseItem="0"/>
  </dataFields>
  <formats count="40">
    <format dxfId="39">
      <pivotArea outline="0" collapsedLevelsAreSubtotals="1" fieldPosition="0"/>
    </format>
    <format dxfId="38">
      <pivotArea dataOnly="0" labelOnly="1" outline="0" fieldPosition="0">
        <references count="1">
          <reference field="4294967294" count="7">
            <x v="0"/>
            <x v="1"/>
            <x v="2"/>
            <x v="3"/>
            <x v="4"/>
            <x v="5"/>
            <x v="6"/>
          </reference>
        </references>
      </pivotArea>
    </format>
    <format dxfId="37">
      <pivotArea collapsedLevelsAreSubtotals="1" fieldPosition="0">
        <references count="2">
          <reference field="0" count="1" selected="0">
            <x v="0"/>
          </reference>
          <reference field="1" count="0"/>
        </references>
      </pivotArea>
    </format>
    <format dxfId="36">
      <pivotArea collapsedLevelsAreSubtotals="1" fieldPosition="0">
        <references count="1">
          <reference field="0" count="1" defaultSubtotal="1">
            <x v="0"/>
          </reference>
        </references>
      </pivotArea>
    </format>
    <format dxfId="35">
      <pivotArea collapsedLevelsAreSubtotals="1" fieldPosition="0">
        <references count="1">
          <reference field="0" count="1">
            <x v="1"/>
          </reference>
        </references>
      </pivotArea>
    </format>
    <format dxfId="34">
      <pivotArea collapsedLevelsAreSubtotals="1" fieldPosition="0">
        <references count="2">
          <reference field="0" count="1" selected="0">
            <x v="1"/>
          </reference>
          <reference field="1" count="0"/>
        </references>
      </pivotArea>
    </format>
    <format dxfId="33">
      <pivotArea collapsedLevelsAreSubtotals="1" fieldPosition="0">
        <references count="1">
          <reference field="0" count="1" defaultSubtotal="1">
            <x v="1"/>
          </reference>
        </references>
      </pivotArea>
    </format>
    <format dxfId="32">
      <pivotArea collapsedLevelsAreSubtotals="1" fieldPosition="0">
        <references count="1">
          <reference field="0" count="1">
            <x v="2"/>
          </reference>
        </references>
      </pivotArea>
    </format>
    <format dxfId="31">
      <pivotArea collapsedLevelsAreSubtotals="1" fieldPosition="0">
        <references count="2">
          <reference field="0" count="1" selected="0">
            <x v="2"/>
          </reference>
          <reference field="1" count="0"/>
        </references>
      </pivotArea>
    </format>
    <format dxfId="30">
      <pivotArea collapsedLevelsAreSubtotals="1" fieldPosition="0">
        <references count="1">
          <reference field="0" count="1" defaultSubtotal="1">
            <x v="2"/>
          </reference>
        </references>
      </pivotArea>
    </format>
    <format dxfId="29">
      <pivotArea collapsedLevelsAreSubtotals="1" fieldPosition="0">
        <references count="1">
          <reference field="0" count="1">
            <x v="3"/>
          </reference>
        </references>
      </pivotArea>
    </format>
    <format dxfId="28">
      <pivotArea collapsedLevelsAreSubtotals="1" fieldPosition="0">
        <references count="2">
          <reference field="0" count="1" selected="0">
            <x v="3"/>
          </reference>
          <reference field="1" count="0"/>
        </references>
      </pivotArea>
    </format>
    <format dxfId="27">
      <pivotArea collapsedLevelsAreSubtotals="1" fieldPosition="0">
        <references count="1">
          <reference field="0" count="1" defaultSubtotal="1">
            <x v="3"/>
          </reference>
        </references>
      </pivotArea>
    </format>
    <format dxfId="26">
      <pivotArea collapsedLevelsAreSubtotals="1" fieldPosition="0">
        <references count="1">
          <reference field="0" count="1">
            <x v="4"/>
          </reference>
        </references>
      </pivotArea>
    </format>
    <format dxfId="25">
      <pivotArea collapsedLevelsAreSubtotals="1" fieldPosition="0">
        <references count="2">
          <reference field="0" count="1" selected="0">
            <x v="4"/>
          </reference>
          <reference field="1" count="0"/>
        </references>
      </pivotArea>
    </format>
    <format dxfId="24">
      <pivotArea collapsedLevelsAreSubtotals="1" fieldPosition="0">
        <references count="1">
          <reference field="0" count="1" defaultSubtotal="1">
            <x v="4"/>
          </reference>
        </references>
      </pivotArea>
    </format>
    <format dxfId="23">
      <pivotArea collapsedLevelsAreSubtotals="1" fieldPosition="0">
        <references count="1">
          <reference field="0" count="1">
            <x v="5"/>
          </reference>
        </references>
      </pivotArea>
    </format>
    <format dxfId="22">
      <pivotArea collapsedLevelsAreSubtotals="1" fieldPosition="0">
        <references count="2">
          <reference field="0" count="1" selected="0">
            <x v="5"/>
          </reference>
          <reference field="1" count="0"/>
        </references>
      </pivotArea>
    </format>
    <format dxfId="21">
      <pivotArea collapsedLevelsAreSubtotals="1" fieldPosition="0">
        <references count="1">
          <reference field="0" count="1" defaultSubtotal="1">
            <x v="5"/>
          </reference>
        </references>
      </pivotArea>
    </format>
    <format dxfId="20">
      <pivotArea collapsedLevelsAreSubtotals="1" fieldPosition="0">
        <references count="1">
          <reference field="0" count="1">
            <x v="6"/>
          </reference>
        </references>
      </pivotArea>
    </format>
    <format dxfId="19">
      <pivotArea collapsedLevelsAreSubtotals="1" fieldPosition="0">
        <references count="2">
          <reference field="0" count="1" selected="0">
            <x v="6"/>
          </reference>
          <reference field="1" count="0"/>
        </references>
      </pivotArea>
    </format>
    <format dxfId="18">
      <pivotArea collapsedLevelsAreSubtotals="1" fieldPosition="0">
        <references count="1">
          <reference field="0" count="1" defaultSubtotal="1">
            <x v="6"/>
          </reference>
        </references>
      </pivotArea>
    </format>
    <format dxfId="17">
      <pivotArea collapsedLevelsAreSubtotals="1" fieldPosition="0">
        <references count="1">
          <reference field="0" count="1">
            <x v="7"/>
          </reference>
        </references>
      </pivotArea>
    </format>
    <format dxfId="16">
      <pivotArea collapsedLevelsAreSubtotals="1" fieldPosition="0">
        <references count="2">
          <reference field="0" count="1" selected="0">
            <x v="7"/>
          </reference>
          <reference field="1" count="0"/>
        </references>
      </pivotArea>
    </format>
    <format dxfId="15">
      <pivotArea collapsedLevelsAreSubtotals="1" fieldPosition="0">
        <references count="1">
          <reference field="0" count="1" defaultSubtotal="1">
            <x v="7"/>
          </reference>
        </references>
      </pivotArea>
    </format>
    <format dxfId="14">
      <pivotArea collapsedLevelsAreSubtotals="1" fieldPosition="0">
        <references count="1">
          <reference field="0" count="1">
            <x v="8"/>
          </reference>
        </references>
      </pivotArea>
    </format>
    <format dxfId="13">
      <pivotArea collapsedLevelsAreSubtotals="1" fieldPosition="0">
        <references count="2">
          <reference field="0" count="1" selected="0">
            <x v="8"/>
          </reference>
          <reference field="1" count="0"/>
        </references>
      </pivotArea>
    </format>
    <format dxfId="12">
      <pivotArea collapsedLevelsAreSubtotals="1" fieldPosition="0">
        <references count="1">
          <reference field="0" count="1" defaultSubtotal="1">
            <x v="8"/>
          </reference>
        </references>
      </pivotArea>
    </format>
    <format dxfId="11">
      <pivotArea collapsedLevelsAreSubtotals="1" fieldPosition="0">
        <references count="1">
          <reference field="0" count="1">
            <x v="9"/>
          </reference>
        </references>
      </pivotArea>
    </format>
    <format dxfId="10">
      <pivotArea collapsedLevelsAreSubtotals="1" fieldPosition="0">
        <references count="2">
          <reference field="0" count="1" selected="0">
            <x v="9"/>
          </reference>
          <reference field="1" count="0"/>
        </references>
      </pivotArea>
    </format>
    <format dxfId="9">
      <pivotArea collapsedLevelsAreSubtotals="1" fieldPosition="0">
        <references count="1">
          <reference field="0" count="1" defaultSubtotal="1">
            <x v="9"/>
          </reference>
        </references>
      </pivotArea>
    </format>
    <format dxfId="8">
      <pivotArea collapsedLevelsAreSubtotals="1" fieldPosition="0">
        <references count="1">
          <reference field="0" count="1" defaultSubtotal="1">
            <x v="9"/>
          </reference>
        </references>
      </pivotArea>
    </format>
    <format dxfId="7">
      <pivotArea dataOnly="0" labelOnly="1" fieldPosition="0">
        <references count="1">
          <reference field="0" count="1" defaultSubtotal="1">
            <x v="9"/>
          </reference>
        </references>
      </pivotArea>
    </format>
    <format dxfId="6">
      <pivotArea field="0" type="button" dataOnly="0" labelOnly="1" outline="0" axis="axisRow" fieldPosition="0"/>
    </format>
    <format dxfId="5">
      <pivotArea outline="0" collapsedLevelsAreSubtotals="1" fieldPosition="0"/>
    </format>
    <format dxfId="4">
      <pivotArea field="0" type="button" dataOnly="0" labelOnly="1" outline="0" axis="axisRow" fieldPosition="0"/>
    </format>
    <format dxfId="3">
      <pivotArea dataOnly="0" labelOnly="1" outline="0" fieldPosition="0">
        <references count="1">
          <reference field="4294967294" count="8">
            <x v="0"/>
            <x v="1"/>
            <x v="2"/>
            <x v="3"/>
            <x v="4"/>
            <x v="5"/>
            <x v="6"/>
            <x v="7"/>
          </reference>
        </references>
      </pivotArea>
    </format>
    <format dxfId="2">
      <pivotArea dataOnly="0" labelOnly="1" outline="0" fieldPosition="0">
        <references count="1">
          <reference field="4294967294" count="1">
            <x v="8"/>
          </reference>
        </references>
      </pivotArea>
    </format>
    <format dxfId="1">
      <pivotArea dataOnly="0" labelOnly="1" outline="0" fieldPosition="0">
        <references count="1">
          <reference field="4294967294" count="1">
            <x v="8"/>
          </reference>
        </references>
      </pivotArea>
    </format>
    <format dxfId="0">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FC29085-3A62-46B7-91BF-D3D8A9559E4B}" name="PivotTable1" cacheId="0"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College">
  <location ref="A7:F39" firstHeaderRow="0" firstDataRow="1" firstDataCol="1"/>
  <pivotFields count="8">
    <pivotField axis="axisRow" showAll="0" defaultSubtotal="0">
      <items count="9">
        <item x="0"/>
        <item x="1"/>
        <item x="2"/>
        <item x="3"/>
        <item x="4"/>
        <item x="5"/>
        <item m="1" x="8"/>
        <item x="6"/>
        <item x="7"/>
      </items>
    </pivotField>
    <pivotField axis="axisRow" showAll="0" defaultSubtotal="0">
      <items count="3">
        <item x="0"/>
        <item x="1"/>
        <item x="2"/>
      </items>
    </pivotField>
    <pivotField showAll="0" defaultSubtotal="0"/>
    <pivotField dataField="1" showAll="0" defaultSubtotal="0"/>
    <pivotField dataField="1" showAll="0" defaultSubtotal="0"/>
    <pivotField dataField="1" subtotalTop="0" showAll="0" defaultSubtotal="0"/>
    <pivotField dataField="1" numFmtId="3" subtotalTop="0" showAll="0" defaultSubtotal="0"/>
    <pivotField dataField="1" numFmtId="3" subtotalTop="0" showAll="0" defaultSubtotal="0"/>
  </pivotFields>
  <rowFields count="2">
    <field x="0"/>
    <field x="1"/>
  </rowFields>
  <rowItems count="32">
    <i>
      <x/>
    </i>
    <i r="1">
      <x/>
    </i>
    <i r="1">
      <x v="1"/>
    </i>
    <i r="1">
      <x v="2"/>
    </i>
    <i>
      <x v="1"/>
    </i>
    <i r="1">
      <x/>
    </i>
    <i r="1">
      <x v="1"/>
    </i>
    <i r="1">
      <x v="2"/>
    </i>
    <i>
      <x v="2"/>
    </i>
    <i r="1">
      <x/>
    </i>
    <i r="1">
      <x v="1"/>
    </i>
    <i r="1">
      <x v="2"/>
    </i>
    <i>
      <x v="3"/>
    </i>
    <i r="1">
      <x/>
    </i>
    <i r="1">
      <x v="1"/>
    </i>
    <i r="1">
      <x v="2"/>
    </i>
    <i>
      <x v="4"/>
    </i>
    <i r="1">
      <x/>
    </i>
    <i r="1">
      <x v="1"/>
    </i>
    <i r="1">
      <x v="2"/>
    </i>
    <i>
      <x v="5"/>
    </i>
    <i r="1">
      <x/>
    </i>
    <i r="1">
      <x v="1"/>
    </i>
    <i r="1">
      <x v="2"/>
    </i>
    <i>
      <x v="7"/>
    </i>
    <i r="1">
      <x/>
    </i>
    <i r="1">
      <x v="1"/>
    </i>
    <i r="1">
      <x v="2"/>
    </i>
    <i>
      <x v="8"/>
    </i>
    <i r="1">
      <x/>
    </i>
    <i r="1">
      <x v="1"/>
    </i>
    <i r="1">
      <x v="2"/>
    </i>
  </rowItems>
  <colFields count="1">
    <field x="-2"/>
  </colFields>
  <colItems count="5">
    <i>
      <x/>
    </i>
    <i i="1">
      <x v="1"/>
    </i>
    <i i="2">
      <x v="2"/>
    </i>
    <i i="3">
      <x v="3"/>
    </i>
    <i i="4">
      <x v="4"/>
    </i>
  </colItems>
  <dataFields count="5">
    <dataField name="2019 " fld="3" baseField="0" baseItem="0"/>
    <dataField name="2020 " fld="4" baseField="0" baseItem="0"/>
    <dataField name="2021 " fld="5" baseField="0" baseItem="0"/>
    <dataField name="2022 " fld="6" baseField="0" baseItem="0"/>
    <dataField name="2023 " fld="7" baseField="0" baseItem="0"/>
  </dataFields>
  <formats count="11">
    <format dxfId="515">
      <pivotArea outline="0" collapsedLevelsAreSubtotals="1" fieldPosition="0"/>
    </format>
    <format dxfId="514">
      <pivotArea dataOnly="0" labelOnly="1" outline="0" fieldPosition="0">
        <references count="1">
          <reference field="4294967294" count="2">
            <x v="0"/>
            <x v="1"/>
          </reference>
        </references>
      </pivotArea>
    </format>
    <format dxfId="513">
      <pivotArea outline="0" collapsedLevelsAreSubtotals="1" fieldPosition="0"/>
    </format>
    <format dxfId="512">
      <pivotArea collapsedLevelsAreSubtotals="1" fieldPosition="0">
        <references count="2">
          <reference field="0" count="1" selected="0">
            <x v="8"/>
          </reference>
          <reference field="1" count="0"/>
        </references>
      </pivotArea>
    </format>
    <format dxfId="511">
      <pivotArea dataOnly="0" labelOnly="1" fieldPosition="0">
        <references count="2">
          <reference field="0" count="1" selected="0">
            <x v="8"/>
          </reference>
          <reference field="1" count="0"/>
        </references>
      </pivotArea>
    </format>
    <format dxfId="510">
      <pivotArea dataOnly="0" labelOnly="1" outline="0" fieldPosition="0">
        <references count="1">
          <reference field="4294967294" count="1">
            <x v="2"/>
          </reference>
        </references>
      </pivotArea>
    </format>
    <format dxfId="509">
      <pivotArea field="0" type="button" dataOnly="0" labelOnly="1" outline="0" axis="axisRow" fieldPosition="0"/>
    </format>
    <format dxfId="508">
      <pivotArea dataOnly="0" labelOnly="1" outline="0" fieldPosition="0">
        <references count="1">
          <reference field="4294967294" count="3">
            <x v="0"/>
            <x v="1"/>
            <x v="2"/>
          </reference>
        </references>
      </pivotArea>
    </format>
    <format dxfId="507">
      <pivotArea dataOnly="0" labelOnly="1" outline="0" fieldPosition="0">
        <references count="1">
          <reference field="4294967294" count="1">
            <x v="3"/>
          </reference>
        </references>
      </pivotArea>
    </format>
    <format dxfId="506">
      <pivotArea dataOnly="0" labelOnly="1" outline="0" fieldPosition="0">
        <references count="1">
          <reference field="4294967294" count="1">
            <x v="3"/>
          </reference>
        </references>
      </pivotArea>
    </format>
    <format dxfId="505">
      <pivotArea dataOnly="0" labelOnly="1" outline="0" fieldPosition="0">
        <references count="1">
          <reference field="4294967294" count="1">
            <x v="4"/>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AE6827F-BE0B-4563-BD6F-60AD900D2696}" name="PivotTable1" cacheId="1"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College">
  <location ref="A7:F39" firstHeaderRow="0" firstDataRow="1" firstDataCol="1"/>
  <pivotFields count="7">
    <pivotField axis="axisRow" showAll="0" defaultSubtotal="0">
      <items count="8">
        <item x="0"/>
        <item x="1"/>
        <item x="2"/>
        <item x="3"/>
        <item x="4"/>
        <item x="5"/>
        <item x="6"/>
        <item x="7"/>
      </items>
    </pivotField>
    <pivotField axis="axisRow" showAll="0" defaultSubtotal="0">
      <items count="3">
        <item x="0"/>
        <item x="1"/>
        <item x="2"/>
      </items>
    </pivotField>
    <pivotField dataField="1" showAll="0" defaultSubtotal="0"/>
    <pivotField dataField="1" showAll="0" defaultSubtotal="0"/>
    <pivotField dataField="1" subtotalTop="0" showAll="0" defaultSubtotal="0"/>
    <pivotField dataField="1" subtotalTop="0" showAll="0" defaultSubtotal="0"/>
    <pivotField dataField="1" numFmtId="3" subtotalTop="0" showAll="0" defaultSubtotal="0"/>
  </pivotFields>
  <rowFields count="2">
    <field x="0"/>
    <field x="1"/>
  </rowFields>
  <rowItems count="32">
    <i>
      <x/>
    </i>
    <i r="1">
      <x/>
    </i>
    <i r="1">
      <x v="1"/>
    </i>
    <i r="1">
      <x v="2"/>
    </i>
    <i>
      <x v="1"/>
    </i>
    <i r="1">
      <x/>
    </i>
    <i r="1">
      <x v="1"/>
    </i>
    <i r="1">
      <x v="2"/>
    </i>
    <i>
      <x v="2"/>
    </i>
    <i r="1">
      <x/>
    </i>
    <i r="1">
      <x v="1"/>
    </i>
    <i r="1">
      <x v="2"/>
    </i>
    <i>
      <x v="3"/>
    </i>
    <i r="1">
      <x/>
    </i>
    <i r="1">
      <x v="1"/>
    </i>
    <i r="1">
      <x v="2"/>
    </i>
    <i>
      <x v="4"/>
    </i>
    <i r="1">
      <x/>
    </i>
    <i r="1">
      <x v="1"/>
    </i>
    <i r="1">
      <x v="2"/>
    </i>
    <i>
      <x v="5"/>
    </i>
    <i r="1">
      <x/>
    </i>
    <i r="1">
      <x v="1"/>
    </i>
    <i r="1">
      <x v="2"/>
    </i>
    <i>
      <x v="6"/>
    </i>
    <i r="1">
      <x/>
    </i>
    <i r="1">
      <x v="1"/>
    </i>
    <i r="1">
      <x v="2"/>
    </i>
    <i>
      <x v="7"/>
    </i>
    <i r="1">
      <x/>
    </i>
    <i r="1">
      <x v="1"/>
    </i>
    <i r="1">
      <x v="2"/>
    </i>
  </rowItems>
  <colFields count="1">
    <field x="-2"/>
  </colFields>
  <colItems count="5">
    <i>
      <x/>
    </i>
    <i i="1">
      <x v="1"/>
    </i>
    <i i="2">
      <x v="2"/>
    </i>
    <i i="3">
      <x v="3"/>
    </i>
    <i i="4">
      <x v="4"/>
    </i>
  </colItems>
  <dataFields count="5">
    <dataField name="2019 " fld="2" baseField="0" baseItem="0"/>
    <dataField name="2020 " fld="3" baseField="0" baseItem="0"/>
    <dataField name="2021 " fld="4" baseField="0" baseItem="0"/>
    <dataField name="2022 " fld="5" baseField="0" baseItem="0"/>
    <dataField name="2023 " fld="6" baseField="0" baseItem="0"/>
  </dataFields>
  <formats count="26">
    <format dxfId="504">
      <pivotArea collapsedLevelsAreSubtotals="1" fieldPosition="0">
        <references count="1">
          <reference field="0" count="1">
            <x v="0"/>
          </reference>
        </references>
      </pivotArea>
    </format>
    <format dxfId="503">
      <pivotArea collapsedLevelsAreSubtotals="1" fieldPosition="0">
        <references count="2">
          <reference field="0" count="1" selected="0">
            <x v="0"/>
          </reference>
          <reference field="1" count="0"/>
        </references>
      </pivotArea>
    </format>
    <format dxfId="502">
      <pivotArea collapsedLevelsAreSubtotals="1" fieldPosition="0">
        <references count="1">
          <reference field="0" count="1">
            <x v="1"/>
          </reference>
        </references>
      </pivotArea>
    </format>
    <format dxfId="501">
      <pivotArea collapsedLevelsAreSubtotals="1" fieldPosition="0">
        <references count="2">
          <reference field="0" count="1" selected="0">
            <x v="1"/>
          </reference>
          <reference field="1" count="0"/>
        </references>
      </pivotArea>
    </format>
    <format dxfId="500">
      <pivotArea collapsedLevelsAreSubtotals="1" fieldPosition="0">
        <references count="1">
          <reference field="0" count="1">
            <x v="2"/>
          </reference>
        </references>
      </pivotArea>
    </format>
    <format dxfId="499">
      <pivotArea collapsedLevelsAreSubtotals="1" fieldPosition="0">
        <references count="2">
          <reference field="0" count="1" selected="0">
            <x v="2"/>
          </reference>
          <reference field="1" count="0"/>
        </references>
      </pivotArea>
    </format>
    <format dxfId="498">
      <pivotArea collapsedLevelsAreSubtotals="1" fieldPosition="0">
        <references count="1">
          <reference field="0" count="1">
            <x v="3"/>
          </reference>
        </references>
      </pivotArea>
    </format>
    <format dxfId="497">
      <pivotArea collapsedLevelsAreSubtotals="1" fieldPosition="0">
        <references count="2">
          <reference field="0" count="1" selected="0">
            <x v="3"/>
          </reference>
          <reference field="1" count="0"/>
        </references>
      </pivotArea>
    </format>
    <format dxfId="496">
      <pivotArea collapsedLevelsAreSubtotals="1" fieldPosition="0">
        <references count="1">
          <reference field="0" count="1">
            <x v="4"/>
          </reference>
        </references>
      </pivotArea>
    </format>
    <format dxfId="495">
      <pivotArea collapsedLevelsAreSubtotals="1" fieldPosition="0">
        <references count="2">
          <reference field="0" count="1" selected="0">
            <x v="4"/>
          </reference>
          <reference field="1" count="0"/>
        </references>
      </pivotArea>
    </format>
    <format dxfId="494">
      <pivotArea collapsedLevelsAreSubtotals="1" fieldPosition="0">
        <references count="1">
          <reference field="0" count="1">
            <x v="5"/>
          </reference>
        </references>
      </pivotArea>
    </format>
    <format dxfId="493">
      <pivotArea collapsedLevelsAreSubtotals="1" fieldPosition="0">
        <references count="2">
          <reference field="0" count="1" selected="0">
            <x v="5"/>
          </reference>
          <reference field="1" count="0"/>
        </references>
      </pivotArea>
    </format>
    <format dxfId="492">
      <pivotArea collapsedLevelsAreSubtotals="1" fieldPosition="0">
        <references count="1">
          <reference field="0" count="1">
            <x v="6"/>
          </reference>
        </references>
      </pivotArea>
    </format>
    <format dxfId="491">
      <pivotArea collapsedLevelsAreSubtotals="1" fieldPosition="0">
        <references count="2">
          <reference field="0" count="1" selected="0">
            <x v="6"/>
          </reference>
          <reference field="1" count="0"/>
        </references>
      </pivotArea>
    </format>
    <format dxfId="490">
      <pivotArea collapsedLevelsAreSubtotals="1" fieldPosition="0">
        <references count="1">
          <reference field="0" count="1">
            <x v="7"/>
          </reference>
        </references>
      </pivotArea>
    </format>
    <format dxfId="489">
      <pivotArea collapsedLevelsAreSubtotals="1" fieldPosition="0">
        <references count="2">
          <reference field="0" count="1" selected="0">
            <x v="7"/>
          </reference>
          <reference field="1" count="0"/>
        </references>
      </pivotArea>
    </format>
    <format dxfId="488">
      <pivotArea dataOnly="0" labelOnly="1" outline="0" fieldPosition="0">
        <references count="1">
          <reference field="4294967294" count="2">
            <x v="0"/>
            <x v="1"/>
          </reference>
        </references>
      </pivotArea>
    </format>
    <format dxfId="487">
      <pivotArea collapsedLevelsAreSubtotals="1" fieldPosition="0">
        <references count="2">
          <reference field="0" count="1" selected="0">
            <x v="7"/>
          </reference>
          <reference field="1" count="0"/>
        </references>
      </pivotArea>
    </format>
    <format dxfId="486">
      <pivotArea dataOnly="0" labelOnly="1" fieldPosition="0">
        <references count="2">
          <reference field="0" count="1" selected="0">
            <x v="7"/>
          </reference>
          <reference field="1" count="0"/>
        </references>
      </pivotArea>
    </format>
    <format dxfId="485">
      <pivotArea dataOnly="0" labelOnly="1" outline="0" fieldPosition="0">
        <references count="1">
          <reference field="4294967294" count="1">
            <x v="2"/>
          </reference>
        </references>
      </pivotArea>
    </format>
    <format dxfId="484">
      <pivotArea field="0" type="button" dataOnly="0" labelOnly="1" outline="0" axis="axisRow" fieldPosition="0"/>
    </format>
    <format dxfId="483">
      <pivotArea dataOnly="0" labelOnly="1" outline="0" fieldPosition="0">
        <references count="1">
          <reference field="4294967294" count="3">
            <x v="0"/>
            <x v="1"/>
            <x v="2"/>
          </reference>
        </references>
      </pivotArea>
    </format>
    <format dxfId="482">
      <pivotArea dataOnly="0" labelOnly="1" outline="0" fieldPosition="0">
        <references count="1">
          <reference field="4294967294" count="1">
            <x v="3"/>
          </reference>
        </references>
      </pivotArea>
    </format>
    <format dxfId="481">
      <pivotArea dataOnly="0" labelOnly="1" outline="0" fieldPosition="0">
        <references count="1">
          <reference field="4294967294" count="1">
            <x v="3"/>
          </reference>
        </references>
      </pivotArea>
    </format>
    <format dxfId="480">
      <pivotArea dataOnly="0" labelOnly="1" outline="0" fieldPosition="0">
        <references count="1">
          <reference field="4294967294" count="1">
            <x v="4"/>
          </reference>
        </references>
      </pivotArea>
    </format>
    <format dxfId="479">
      <pivotArea dataOnly="0" labelOnly="1" outline="0" fieldPosition="0">
        <references count="1">
          <reference field="4294967294" count="1">
            <x v="4"/>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38CDF05-BBC1-4674-95F6-97C93FF294B6}" name="PivotTable1" cacheId="21"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College">
  <location ref="A7:F43" firstHeaderRow="0" firstDataRow="1" firstDataCol="1"/>
  <pivotFields count="7">
    <pivotField axis="axisRow" showAll="0" defaultSubtotal="0">
      <items count="9">
        <item x="0"/>
        <item x="2"/>
        <item x="3"/>
        <item x="4"/>
        <item x="5"/>
        <item x="1"/>
        <item x="7"/>
        <item x="6"/>
        <item x="8"/>
      </items>
    </pivotField>
    <pivotField axis="axisRow" showAll="0" defaultSubtotal="0">
      <items count="3">
        <item x="0"/>
        <item x="1"/>
        <item x="2"/>
      </items>
    </pivotField>
    <pivotField dataField="1" showAll="0" defaultSubtotal="0"/>
    <pivotField dataField="1" showAll="0" defaultSubtotal="0"/>
    <pivotField dataField="1" subtotalTop="0" showAll="0" defaultSubtotal="0"/>
    <pivotField dataField="1" numFmtId="3" subtotalTop="0" showAll="0" defaultSubtotal="0"/>
    <pivotField dataField="1" numFmtId="3" subtotalTop="0" showAll="0" defaultSubtotal="0"/>
  </pivotFields>
  <rowFields count="2">
    <field x="0"/>
    <field x="1"/>
  </rowFields>
  <rowItems count="36">
    <i>
      <x/>
    </i>
    <i r="1">
      <x/>
    </i>
    <i r="1">
      <x v="1"/>
    </i>
    <i r="1">
      <x v="2"/>
    </i>
    <i>
      <x v="1"/>
    </i>
    <i r="1">
      <x/>
    </i>
    <i r="1">
      <x v="1"/>
    </i>
    <i r="1">
      <x v="2"/>
    </i>
    <i>
      <x v="2"/>
    </i>
    <i r="1">
      <x/>
    </i>
    <i r="1">
      <x v="1"/>
    </i>
    <i r="1">
      <x v="2"/>
    </i>
    <i>
      <x v="3"/>
    </i>
    <i r="1">
      <x/>
    </i>
    <i r="1">
      <x v="1"/>
    </i>
    <i r="1">
      <x v="2"/>
    </i>
    <i>
      <x v="4"/>
    </i>
    <i r="1">
      <x/>
    </i>
    <i r="1">
      <x v="1"/>
    </i>
    <i r="1">
      <x v="2"/>
    </i>
    <i>
      <x v="5"/>
    </i>
    <i r="1">
      <x/>
    </i>
    <i r="1">
      <x v="1"/>
    </i>
    <i r="1">
      <x v="2"/>
    </i>
    <i>
      <x v="6"/>
    </i>
    <i r="1">
      <x/>
    </i>
    <i r="1">
      <x v="1"/>
    </i>
    <i r="1">
      <x v="2"/>
    </i>
    <i>
      <x v="7"/>
    </i>
    <i r="1">
      <x/>
    </i>
    <i r="1">
      <x v="1"/>
    </i>
    <i r="1">
      <x v="2"/>
    </i>
    <i>
      <x v="8"/>
    </i>
    <i r="1">
      <x/>
    </i>
    <i r="1">
      <x v="1"/>
    </i>
    <i r="1">
      <x v="2"/>
    </i>
  </rowItems>
  <colFields count="1">
    <field x="-2"/>
  </colFields>
  <colItems count="5">
    <i>
      <x/>
    </i>
    <i i="1">
      <x v="1"/>
    </i>
    <i i="2">
      <x v="2"/>
    </i>
    <i i="3">
      <x v="3"/>
    </i>
    <i i="4">
      <x v="4"/>
    </i>
  </colItems>
  <dataFields count="5">
    <dataField name="2019 " fld="2" baseField="0" baseItem="0"/>
    <dataField name="2020 " fld="3" baseField="0" baseItem="0"/>
    <dataField name="2021 " fld="4" baseField="0" baseItem="0"/>
    <dataField name="2022 " fld="5" baseField="0" baseItem="0"/>
    <dataField name="2023 " fld="6" baseField="0" baseItem="0"/>
  </dataFields>
  <formats count="29">
    <format dxfId="478">
      <pivotArea collapsedLevelsAreSubtotals="1" fieldPosition="0">
        <references count="1">
          <reference field="0" count="1">
            <x v="0"/>
          </reference>
        </references>
      </pivotArea>
    </format>
    <format dxfId="477">
      <pivotArea collapsedLevelsAreSubtotals="1" fieldPosition="0">
        <references count="2">
          <reference field="0" count="1" selected="0">
            <x v="0"/>
          </reference>
          <reference field="1" count="0"/>
        </references>
      </pivotArea>
    </format>
    <format dxfId="476">
      <pivotArea collapsedLevelsAreSubtotals="1" fieldPosition="0">
        <references count="1">
          <reference field="0" count="1">
            <x v="1"/>
          </reference>
        </references>
      </pivotArea>
    </format>
    <format dxfId="475">
      <pivotArea collapsedLevelsAreSubtotals="1" fieldPosition="0">
        <references count="2">
          <reference field="0" count="1" selected="0">
            <x v="1"/>
          </reference>
          <reference field="1" count="0"/>
        </references>
      </pivotArea>
    </format>
    <format dxfId="474">
      <pivotArea collapsedLevelsAreSubtotals="1" fieldPosition="0">
        <references count="1">
          <reference field="0" count="1">
            <x v="2"/>
          </reference>
        </references>
      </pivotArea>
    </format>
    <format dxfId="473">
      <pivotArea collapsedLevelsAreSubtotals="1" fieldPosition="0">
        <references count="2">
          <reference field="0" count="1" selected="0">
            <x v="2"/>
          </reference>
          <reference field="1" count="0"/>
        </references>
      </pivotArea>
    </format>
    <format dxfId="472">
      <pivotArea collapsedLevelsAreSubtotals="1" fieldPosition="0">
        <references count="1">
          <reference field="0" count="1">
            <x v="3"/>
          </reference>
        </references>
      </pivotArea>
    </format>
    <format dxfId="471">
      <pivotArea collapsedLevelsAreSubtotals="1" fieldPosition="0">
        <references count="2">
          <reference field="0" count="1" selected="0">
            <x v="3"/>
          </reference>
          <reference field="1" count="0"/>
        </references>
      </pivotArea>
    </format>
    <format dxfId="470">
      <pivotArea collapsedLevelsAreSubtotals="1" fieldPosition="0">
        <references count="1">
          <reference field="0" count="1">
            <x v="4"/>
          </reference>
        </references>
      </pivotArea>
    </format>
    <format dxfId="469">
      <pivotArea collapsedLevelsAreSubtotals="1" fieldPosition="0">
        <references count="2">
          <reference field="0" count="1" selected="0">
            <x v="4"/>
          </reference>
          <reference field="1" count="0"/>
        </references>
      </pivotArea>
    </format>
    <format dxfId="468">
      <pivotArea collapsedLevelsAreSubtotals="1" fieldPosition="0">
        <references count="1">
          <reference field="0" count="1">
            <x v="5"/>
          </reference>
        </references>
      </pivotArea>
    </format>
    <format dxfId="467">
      <pivotArea collapsedLevelsAreSubtotals="1" fieldPosition="0">
        <references count="2">
          <reference field="0" count="1" selected="0">
            <x v="5"/>
          </reference>
          <reference field="1" count="0"/>
        </references>
      </pivotArea>
    </format>
    <format dxfId="466">
      <pivotArea collapsedLevelsAreSubtotals="1" fieldPosition="0">
        <references count="1">
          <reference field="0" count="1">
            <x v="6"/>
          </reference>
        </references>
      </pivotArea>
    </format>
    <format dxfId="465">
      <pivotArea collapsedLevelsAreSubtotals="1" fieldPosition="0">
        <references count="2">
          <reference field="0" count="1" selected="0">
            <x v="6"/>
          </reference>
          <reference field="1" count="0"/>
        </references>
      </pivotArea>
    </format>
    <format dxfId="464">
      <pivotArea collapsedLevelsAreSubtotals="1" fieldPosition="0">
        <references count="1">
          <reference field="0" count="1">
            <x v="7"/>
          </reference>
        </references>
      </pivotArea>
    </format>
    <format dxfId="463">
      <pivotArea collapsedLevelsAreSubtotals="1" fieldPosition="0">
        <references count="2">
          <reference field="0" count="1" selected="0">
            <x v="7"/>
          </reference>
          <reference field="1" count="0"/>
        </references>
      </pivotArea>
    </format>
    <format dxfId="462">
      <pivotArea collapsedLevelsAreSubtotals="1" fieldPosition="0">
        <references count="1">
          <reference field="0" count="1">
            <x v="8"/>
          </reference>
        </references>
      </pivotArea>
    </format>
    <format dxfId="461">
      <pivotArea collapsedLevelsAreSubtotals="1" fieldPosition="0">
        <references count="2">
          <reference field="0" count="1" selected="0">
            <x v="8"/>
          </reference>
          <reference field="1" count="0"/>
        </references>
      </pivotArea>
    </format>
    <format dxfId="460">
      <pivotArea dataOnly="0" labelOnly="1" outline="0" fieldPosition="0">
        <references count="1">
          <reference field="4294967294" count="2">
            <x v="0"/>
            <x v="1"/>
          </reference>
        </references>
      </pivotArea>
    </format>
    <format dxfId="459">
      <pivotArea outline="0" collapsedLevelsAreSubtotals="1" fieldPosition="0"/>
    </format>
    <format dxfId="458">
      <pivotArea dataOnly="0" labelOnly="1" outline="0" fieldPosition="0">
        <references count="1">
          <reference field="4294967294" count="1">
            <x v="2"/>
          </reference>
        </references>
      </pivotArea>
    </format>
    <format dxfId="457">
      <pivotArea field="0" type="button" dataOnly="0" labelOnly="1" outline="0" axis="axisRow" fieldPosition="0"/>
    </format>
    <format dxfId="456">
      <pivotArea dataOnly="0" labelOnly="1" outline="0" fieldPosition="0">
        <references count="1">
          <reference field="4294967294" count="3">
            <x v="0"/>
            <x v="1"/>
            <x v="2"/>
          </reference>
        </references>
      </pivotArea>
    </format>
    <format dxfId="455">
      <pivotArea collapsedLevelsAreSubtotals="1" fieldPosition="0">
        <references count="3">
          <reference field="4294967294" count="1" selected="0">
            <x v="1"/>
          </reference>
          <reference field="0" count="1" selected="0">
            <x v="2"/>
          </reference>
          <reference field="1" count="0"/>
        </references>
      </pivotArea>
    </format>
    <format dxfId="454">
      <pivotArea collapsedLevelsAreSubtotals="1" fieldPosition="0">
        <references count="3">
          <reference field="4294967294" count="1" selected="0">
            <x v="1"/>
          </reference>
          <reference field="0" count="1" selected="0">
            <x v="6"/>
          </reference>
          <reference field="1" count="0"/>
        </references>
      </pivotArea>
    </format>
    <format dxfId="453">
      <pivotArea dataOnly="0" labelOnly="1" outline="0" fieldPosition="0">
        <references count="1">
          <reference field="4294967294" count="1">
            <x v="3"/>
          </reference>
        </references>
      </pivotArea>
    </format>
    <format dxfId="452">
      <pivotArea dataOnly="0" labelOnly="1" outline="0" fieldPosition="0">
        <references count="1">
          <reference field="4294967294" count="1">
            <x v="3"/>
          </reference>
        </references>
      </pivotArea>
    </format>
    <format dxfId="451">
      <pivotArea dataOnly="0" labelOnly="1" outline="0" fieldPosition="0">
        <references count="1">
          <reference field="4294967294" count="1">
            <x v="3"/>
          </reference>
        </references>
      </pivotArea>
    </format>
    <format dxfId="450">
      <pivotArea dataOnly="0" labelOnly="1" outline="0" fieldPosition="0">
        <references count="1">
          <reference field="4294967294" count="1">
            <x v="4"/>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A7E50BE-E0D4-4108-864A-4C0FD424B050}" name="PivotTable2" cacheId="22"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esidency">
  <location ref="A7:K21" firstHeaderRow="0" firstDataRow="1" firstDataCol="1"/>
  <pivotFields count="13">
    <pivotField axis="axisRow" showAll="0" defaultSubtotal="0">
      <items count="2">
        <item x="0"/>
        <item x="1"/>
      </items>
    </pivotField>
    <pivotField axis="axisRow" showAll="0" defaultSubtotal="0">
      <items count="2">
        <item x="0"/>
        <item x="1"/>
      </items>
    </pivotField>
    <pivotField axis="axisRow" showAll="0" defaultSubtotal="0">
      <items count="4">
        <item x="0"/>
        <item x="1"/>
        <item x="2"/>
        <item x="3"/>
      </items>
    </pivotField>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 subtotalTop="0" showAll="0" defaultSubtotal="0"/>
    <pivotField dataField="1" numFmtId="3" subtotalTop="0" showAll="0" defaultSubtotal="0"/>
    <pivotField dataField="1" numFmtId="3" subtotalTop="0" showAll="0" defaultSubtotal="0"/>
  </pivotFields>
  <rowFields count="3">
    <field x="0"/>
    <field x="1"/>
    <field x="2"/>
  </rowFields>
  <rowItems count="14">
    <i>
      <x/>
    </i>
    <i r="1">
      <x/>
    </i>
    <i r="2">
      <x/>
    </i>
    <i r="2">
      <x v="1"/>
    </i>
    <i r="1">
      <x v="1"/>
    </i>
    <i r="2">
      <x v="2"/>
    </i>
    <i r="2">
      <x v="3"/>
    </i>
    <i>
      <x v="1"/>
    </i>
    <i r="1">
      <x/>
    </i>
    <i r="2">
      <x/>
    </i>
    <i r="2">
      <x v="1"/>
    </i>
    <i r="1">
      <x v="1"/>
    </i>
    <i r="2">
      <x v="2"/>
    </i>
    <i r="2">
      <x v="3"/>
    </i>
  </rowItems>
  <colFields count="1">
    <field x="-2"/>
  </colFields>
  <colItems count="10">
    <i>
      <x/>
    </i>
    <i i="1">
      <x v="1"/>
    </i>
    <i i="2">
      <x v="2"/>
    </i>
    <i i="3">
      <x v="3"/>
    </i>
    <i i="4">
      <x v="4"/>
    </i>
    <i i="5">
      <x v="5"/>
    </i>
    <i i="6">
      <x v="6"/>
    </i>
    <i i="7">
      <x v="7"/>
    </i>
    <i i="8">
      <x v="8"/>
    </i>
    <i i="9">
      <x v="9"/>
    </i>
  </colItems>
  <dataFields count="1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 name="2023-24 " fld="12" baseField="0" baseItem="0"/>
  </dataFields>
  <formats count="23">
    <format dxfId="449">
      <pivotArea collapsedLevelsAreSubtotals="1" fieldPosition="0">
        <references count="3">
          <reference field="0" count="1" selected="0">
            <x v="0"/>
          </reference>
          <reference field="1" count="1" selected="0">
            <x v="0"/>
          </reference>
          <reference field="2" count="2">
            <x v="0"/>
            <x v="1"/>
          </reference>
        </references>
      </pivotArea>
    </format>
    <format dxfId="448">
      <pivotArea collapsedLevelsAreSubtotals="1" fieldPosition="0">
        <references count="2">
          <reference field="0" count="1" selected="0">
            <x v="0"/>
          </reference>
          <reference field="1" count="1">
            <x v="1"/>
          </reference>
        </references>
      </pivotArea>
    </format>
    <format dxfId="447">
      <pivotArea collapsedLevelsAreSubtotals="1" fieldPosition="0">
        <references count="3">
          <reference field="0" count="1" selected="0">
            <x v="0"/>
          </reference>
          <reference field="1" count="1" selected="0">
            <x v="1"/>
          </reference>
          <reference field="2" count="2">
            <x v="2"/>
            <x v="3"/>
          </reference>
        </references>
      </pivotArea>
    </format>
    <format dxfId="446">
      <pivotArea collapsedLevelsAreSubtotals="1" fieldPosition="0">
        <references count="1">
          <reference field="0" count="1">
            <x v="1"/>
          </reference>
        </references>
      </pivotArea>
    </format>
    <format dxfId="445">
      <pivotArea collapsedLevelsAreSubtotals="1" fieldPosition="0">
        <references count="2">
          <reference field="0" count="1" selected="0">
            <x v="1"/>
          </reference>
          <reference field="1" count="1">
            <x v="0"/>
          </reference>
        </references>
      </pivotArea>
    </format>
    <format dxfId="444">
      <pivotArea collapsedLevelsAreSubtotals="1" fieldPosition="0">
        <references count="3">
          <reference field="0" count="1" selected="0">
            <x v="1"/>
          </reference>
          <reference field="1" count="1" selected="0">
            <x v="0"/>
          </reference>
          <reference field="2" count="2">
            <x v="0"/>
            <x v="1"/>
          </reference>
        </references>
      </pivotArea>
    </format>
    <format dxfId="443">
      <pivotArea collapsedLevelsAreSubtotals="1" fieldPosition="0">
        <references count="2">
          <reference field="0" count="1" selected="0">
            <x v="1"/>
          </reference>
          <reference field="1" count="1">
            <x v="1"/>
          </reference>
        </references>
      </pivotArea>
    </format>
    <format dxfId="442">
      <pivotArea collapsedLevelsAreSubtotals="1" fieldPosition="0">
        <references count="3">
          <reference field="0" count="1" selected="0">
            <x v="1"/>
          </reference>
          <reference field="1" count="1" selected="0">
            <x v="1"/>
          </reference>
          <reference field="2" count="2">
            <x v="2"/>
            <x v="3"/>
          </reference>
        </references>
      </pivotArea>
    </format>
    <format dxfId="441">
      <pivotArea collapsedLevelsAreSubtotals="1" fieldPosition="0">
        <references count="3">
          <reference field="0" count="1" selected="0">
            <x v="0"/>
          </reference>
          <reference field="1" count="1" selected="0">
            <x v="0"/>
          </reference>
          <reference field="2" count="2">
            <x v="0"/>
            <x v="1"/>
          </reference>
        </references>
      </pivotArea>
    </format>
    <format dxfId="440">
      <pivotArea collapsedLevelsAreSubtotals="1" fieldPosition="0">
        <references count="2">
          <reference field="0" count="1" selected="0">
            <x v="0"/>
          </reference>
          <reference field="1" count="1">
            <x v="1"/>
          </reference>
        </references>
      </pivotArea>
    </format>
    <format dxfId="439">
      <pivotArea collapsedLevelsAreSubtotals="1" fieldPosition="0">
        <references count="3">
          <reference field="0" count="1" selected="0">
            <x v="0"/>
          </reference>
          <reference field="1" count="1" selected="0">
            <x v="1"/>
          </reference>
          <reference field="2" count="2">
            <x v="2"/>
            <x v="3"/>
          </reference>
        </references>
      </pivotArea>
    </format>
    <format dxfId="438">
      <pivotArea collapsedLevelsAreSubtotals="1" fieldPosition="0">
        <references count="1">
          <reference field="0" count="1">
            <x v="1"/>
          </reference>
        </references>
      </pivotArea>
    </format>
    <format dxfId="437">
      <pivotArea collapsedLevelsAreSubtotals="1" fieldPosition="0">
        <references count="2">
          <reference field="0" count="1" selected="0">
            <x v="1"/>
          </reference>
          <reference field="1" count="1">
            <x v="0"/>
          </reference>
        </references>
      </pivotArea>
    </format>
    <format dxfId="436">
      <pivotArea collapsedLevelsAreSubtotals="1" fieldPosition="0">
        <references count="3">
          <reference field="0" count="1" selected="0">
            <x v="1"/>
          </reference>
          <reference field="1" count="1" selected="0">
            <x v="0"/>
          </reference>
          <reference field="2" count="2">
            <x v="0"/>
            <x v="1"/>
          </reference>
        </references>
      </pivotArea>
    </format>
    <format dxfId="435">
      <pivotArea collapsedLevelsAreSubtotals="1" fieldPosition="0">
        <references count="2">
          <reference field="0" count="1" selected="0">
            <x v="1"/>
          </reference>
          <reference field="1" count="1">
            <x v="1"/>
          </reference>
        </references>
      </pivotArea>
    </format>
    <format dxfId="434">
      <pivotArea collapsedLevelsAreSubtotals="1" fieldPosition="0">
        <references count="3">
          <reference field="0" count="1" selected="0">
            <x v="1"/>
          </reference>
          <reference field="1" count="1" selected="0">
            <x v="1"/>
          </reference>
          <reference field="2" count="2">
            <x v="2"/>
            <x v="3"/>
          </reference>
        </references>
      </pivotArea>
    </format>
    <format dxfId="433">
      <pivotArea dataOnly="0" labelOnly="1" outline="0" fieldPosition="0">
        <references count="1">
          <reference field="4294967294" count="7">
            <x v="0"/>
            <x v="1"/>
            <x v="2"/>
            <x v="3"/>
            <x v="4"/>
            <x v="5"/>
            <x v="6"/>
          </reference>
        </references>
      </pivotArea>
    </format>
    <format dxfId="432">
      <pivotArea field="0" type="button" dataOnly="0" labelOnly="1" outline="0" axis="axisRow" fieldPosition="0"/>
    </format>
    <format dxfId="431">
      <pivotArea dataOnly="0" labelOnly="1" outline="0" fieldPosition="0">
        <references count="1">
          <reference field="4294967294" count="7">
            <x v="0"/>
            <x v="1"/>
            <x v="2"/>
            <x v="3"/>
            <x v="4"/>
            <x v="5"/>
            <x v="6"/>
          </reference>
        </references>
      </pivotArea>
    </format>
    <format dxfId="430">
      <pivotArea dataOnly="0" labelOnly="1" outline="0" fieldPosition="0">
        <references count="1">
          <reference field="4294967294" count="1">
            <x v="7"/>
          </reference>
        </references>
      </pivotArea>
    </format>
    <format dxfId="429">
      <pivotArea dataOnly="0" labelOnly="1" outline="0" fieldPosition="0">
        <references count="1">
          <reference field="4294967294" count="1">
            <x v="7"/>
          </reference>
        </references>
      </pivotArea>
    </format>
    <format dxfId="428">
      <pivotArea dataOnly="0" labelOnly="1" outline="0" fieldPosition="0">
        <references count="1">
          <reference field="4294967294" count="1">
            <x v="8"/>
          </reference>
        </references>
      </pivotArea>
    </format>
    <format dxfId="427">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A9D3154-8638-4EE5-B25E-EB4C31F7C889}" name="PivotTable3" cacheId="17"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esidency">
  <location ref="A8:K22" firstHeaderRow="0" firstDataRow="1" firstDataCol="1"/>
  <pivotFields count="13">
    <pivotField axis="axisRow" showAll="0" defaultSubtotal="0">
      <items count="2">
        <item x="0"/>
        <item x="1"/>
      </items>
    </pivotField>
    <pivotField axis="axisRow" showAll="0" defaultSubtotal="0">
      <items count="2">
        <item x="0"/>
        <item x="1"/>
      </items>
    </pivotField>
    <pivotField axis="axisRow" showAll="0" defaultSubtotal="0">
      <items count="4">
        <item x="0"/>
        <item x="1"/>
        <item x="2"/>
        <item x="3"/>
      </items>
    </pivotField>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ubtotalTop="0" showAll="0" defaultSubtotal="0"/>
    <pivotField dataField="1" numFmtId="37" subtotalTop="0" showAll="0" defaultSubtotal="0"/>
    <pivotField dataField="1" numFmtId="37" subtotalTop="0" showAll="0" defaultSubtotal="0"/>
  </pivotFields>
  <rowFields count="3">
    <field x="0"/>
    <field x="1"/>
    <field x="2"/>
  </rowFields>
  <rowItems count="14">
    <i>
      <x/>
    </i>
    <i r="1">
      <x/>
    </i>
    <i r="2">
      <x/>
    </i>
    <i r="2">
      <x v="1"/>
    </i>
    <i r="1">
      <x v="1"/>
    </i>
    <i r="2">
      <x v="2"/>
    </i>
    <i r="2">
      <x v="3"/>
    </i>
    <i>
      <x v="1"/>
    </i>
    <i r="1">
      <x/>
    </i>
    <i r="2">
      <x/>
    </i>
    <i r="2">
      <x v="1"/>
    </i>
    <i r="1">
      <x v="1"/>
    </i>
    <i r="2">
      <x v="2"/>
    </i>
    <i r="2">
      <x v="3"/>
    </i>
  </rowItems>
  <colFields count="1">
    <field x="-2"/>
  </colFields>
  <colItems count="10">
    <i>
      <x/>
    </i>
    <i i="1">
      <x v="1"/>
    </i>
    <i i="2">
      <x v="2"/>
    </i>
    <i i="3">
      <x v="3"/>
    </i>
    <i i="4">
      <x v="4"/>
    </i>
    <i i="5">
      <x v="5"/>
    </i>
    <i i="6">
      <x v="6"/>
    </i>
    <i i="7">
      <x v="7"/>
    </i>
    <i i="8">
      <x v="8"/>
    </i>
    <i i="9">
      <x v="9"/>
    </i>
  </colItems>
  <dataFields count="1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 name="2023-24 " fld="12" baseField="0" baseItem="0"/>
  </dataFields>
  <formats count="26">
    <format dxfId="426">
      <pivotArea collapsedLevelsAreSubtotals="1" fieldPosition="0">
        <references count="2">
          <reference field="0" count="1" selected="0">
            <x v="0"/>
          </reference>
          <reference field="1" count="1">
            <x v="0"/>
          </reference>
        </references>
      </pivotArea>
    </format>
    <format dxfId="425">
      <pivotArea collapsedLevelsAreSubtotals="1" fieldPosition="0">
        <references count="3">
          <reference field="0" count="1" selected="0">
            <x v="0"/>
          </reference>
          <reference field="1" count="1" selected="0">
            <x v="0"/>
          </reference>
          <reference field="2" count="2">
            <x v="0"/>
            <x v="1"/>
          </reference>
        </references>
      </pivotArea>
    </format>
    <format dxfId="424">
      <pivotArea collapsedLevelsAreSubtotals="1" fieldPosition="0">
        <references count="2">
          <reference field="0" count="1" selected="0">
            <x v="0"/>
          </reference>
          <reference field="1" count="1">
            <x v="1"/>
          </reference>
        </references>
      </pivotArea>
    </format>
    <format dxfId="423">
      <pivotArea collapsedLevelsAreSubtotals="1" fieldPosition="0">
        <references count="3">
          <reference field="0" count="1" selected="0">
            <x v="0"/>
          </reference>
          <reference field="1" count="1" selected="0">
            <x v="1"/>
          </reference>
          <reference field="2" count="2">
            <x v="2"/>
            <x v="3"/>
          </reference>
        </references>
      </pivotArea>
    </format>
    <format dxfId="422">
      <pivotArea collapsedLevelsAreSubtotals="1" fieldPosition="0">
        <references count="1">
          <reference field="0" count="1">
            <x v="1"/>
          </reference>
        </references>
      </pivotArea>
    </format>
    <format dxfId="421">
      <pivotArea collapsedLevelsAreSubtotals="1" fieldPosition="0">
        <references count="2">
          <reference field="0" count="1" selected="0">
            <x v="1"/>
          </reference>
          <reference field="1" count="1">
            <x v="0"/>
          </reference>
        </references>
      </pivotArea>
    </format>
    <format dxfId="420">
      <pivotArea collapsedLevelsAreSubtotals="1" fieldPosition="0">
        <references count="3">
          <reference field="0" count="1" selected="0">
            <x v="1"/>
          </reference>
          <reference field="1" count="1" selected="0">
            <x v="0"/>
          </reference>
          <reference field="2" count="2">
            <x v="0"/>
            <x v="1"/>
          </reference>
        </references>
      </pivotArea>
    </format>
    <format dxfId="419">
      <pivotArea collapsedLevelsAreSubtotals="1" fieldPosition="0">
        <references count="2">
          <reference field="0" count="1" selected="0">
            <x v="1"/>
          </reference>
          <reference field="1" count="1">
            <x v="1"/>
          </reference>
        </references>
      </pivotArea>
    </format>
    <format dxfId="418">
      <pivotArea collapsedLevelsAreSubtotals="1" fieldPosition="0">
        <references count="3">
          <reference field="0" count="1" selected="0">
            <x v="1"/>
          </reference>
          <reference field="1" count="1" selected="0">
            <x v="1"/>
          </reference>
          <reference field="2" count="2">
            <x v="2"/>
            <x v="3"/>
          </reference>
        </references>
      </pivotArea>
    </format>
    <format dxfId="417">
      <pivotArea dataOnly="0" labelOnly="1" outline="0" fieldPosition="0">
        <references count="1">
          <reference field="4294967294" count="7">
            <x v="0"/>
            <x v="1"/>
            <x v="2"/>
            <x v="3"/>
            <x v="4"/>
            <x v="5"/>
            <x v="6"/>
          </reference>
        </references>
      </pivotArea>
    </format>
    <format dxfId="416">
      <pivotArea collapsedLevelsAreSubtotals="1" fieldPosition="0">
        <references count="3">
          <reference field="0" count="1" selected="0">
            <x v="0"/>
          </reference>
          <reference field="1" count="1" selected="0">
            <x v="0"/>
          </reference>
          <reference field="2" count="2">
            <x v="0"/>
            <x v="1"/>
          </reference>
        </references>
      </pivotArea>
    </format>
    <format dxfId="415">
      <pivotArea collapsedLevelsAreSubtotals="1" fieldPosition="0">
        <references count="3">
          <reference field="0" count="1" selected="0">
            <x v="1"/>
          </reference>
          <reference field="1" count="1" selected="0">
            <x v="0"/>
          </reference>
          <reference field="2" count="2">
            <x v="0"/>
            <x v="1"/>
          </reference>
        </references>
      </pivotArea>
    </format>
    <format dxfId="414">
      <pivotArea collapsedLevelsAreSubtotals="1" fieldPosition="0">
        <references count="4">
          <reference field="4294967294" count="7" selected="0">
            <x v="0"/>
            <x v="1"/>
            <x v="2"/>
            <x v="3"/>
            <x v="4"/>
            <x v="5"/>
            <x v="6"/>
          </reference>
          <reference field="0" count="1" selected="0">
            <x v="0"/>
          </reference>
          <reference field="1" count="1" selected="0">
            <x v="1"/>
          </reference>
          <reference field="2" count="2">
            <x v="2"/>
            <x v="3"/>
          </reference>
        </references>
      </pivotArea>
    </format>
    <format dxfId="413">
      <pivotArea collapsedLevelsAreSubtotals="1" fieldPosition="0">
        <references count="4">
          <reference field="4294967294" count="7" selected="0">
            <x v="0"/>
            <x v="1"/>
            <x v="2"/>
            <x v="3"/>
            <x v="4"/>
            <x v="5"/>
            <x v="6"/>
          </reference>
          <reference field="0" count="1" selected="0">
            <x v="1"/>
          </reference>
          <reference field="1" count="1" selected="0">
            <x v="1"/>
          </reference>
          <reference field="2" count="2">
            <x v="2"/>
            <x v="3"/>
          </reference>
        </references>
      </pivotArea>
    </format>
    <format dxfId="412">
      <pivotArea collapsedLevelsAreSubtotals="1" fieldPosition="0">
        <references count="4">
          <reference field="4294967294" count="7" selected="0">
            <x v="0"/>
            <x v="1"/>
            <x v="2"/>
            <x v="3"/>
            <x v="4"/>
            <x v="5"/>
            <x v="6"/>
          </reference>
          <reference field="0" count="1" selected="0">
            <x v="1"/>
          </reference>
          <reference field="1" count="1" selected="0">
            <x v="1"/>
          </reference>
          <reference field="2" count="2">
            <x v="2"/>
            <x v="3"/>
          </reference>
        </references>
      </pivotArea>
    </format>
    <format dxfId="411">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410">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409">
      <pivotArea collapsedLevelsAreSubtotals="1" fieldPosition="0">
        <references count="4">
          <reference field="4294967294" count="1" selected="0">
            <x v="7"/>
          </reference>
          <reference field="0" count="1" selected="0">
            <x v="0"/>
          </reference>
          <reference field="1" count="1" selected="0">
            <x v="1"/>
          </reference>
          <reference field="2" count="2">
            <x v="2"/>
            <x v="3"/>
          </reference>
        </references>
      </pivotArea>
    </format>
    <format dxfId="408">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407">
      <pivotArea dataOnly="0" labelOnly="1" outline="0" fieldPosition="0">
        <references count="1">
          <reference field="4294967294" count="1">
            <x v="7"/>
          </reference>
        </references>
      </pivotArea>
    </format>
    <format dxfId="406">
      <pivotArea collapsedLevelsAreSubtotals="1" fieldPosition="0">
        <references count="4">
          <reference field="4294967294" count="8" selected="0">
            <x v="0"/>
            <x v="1"/>
            <x v="2"/>
            <x v="3"/>
            <x v="4"/>
            <x v="5"/>
            <x v="6"/>
            <x v="7"/>
          </reference>
          <reference field="0" count="1" selected="0">
            <x v="1"/>
          </reference>
          <reference field="1" count="1" selected="0">
            <x v="1"/>
          </reference>
          <reference field="2" count="2">
            <x v="2"/>
            <x v="3"/>
          </reference>
        </references>
      </pivotArea>
    </format>
    <format dxfId="405">
      <pivotArea field="0" type="button" dataOnly="0" labelOnly="1" outline="0" axis="axisRow" fieldPosition="0"/>
    </format>
    <format dxfId="404">
      <pivotArea dataOnly="0" labelOnly="1" outline="0" fieldPosition="0">
        <references count="1">
          <reference field="4294967294" count="8">
            <x v="0"/>
            <x v="1"/>
            <x v="2"/>
            <x v="3"/>
            <x v="4"/>
            <x v="5"/>
            <x v="6"/>
            <x v="7"/>
          </reference>
        </references>
      </pivotArea>
    </format>
    <format dxfId="403">
      <pivotArea dataOnly="0" labelOnly="1" outline="0" fieldPosition="0">
        <references count="1">
          <reference field="4294967294" count="1">
            <x v="8"/>
          </reference>
        </references>
      </pivotArea>
    </format>
    <format dxfId="402">
      <pivotArea collapsedLevelsAreSubtotals="1" fieldPosition="0">
        <references count="4">
          <reference field="4294967294" count="2" selected="0">
            <x v="7"/>
            <x v="8"/>
          </reference>
          <reference field="0" count="1" selected="0">
            <x v="1"/>
          </reference>
          <reference field="1" count="1" selected="0">
            <x v="1"/>
          </reference>
          <reference field="2" count="2">
            <x v="2"/>
            <x v="3"/>
          </reference>
        </references>
      </pivotArea>
    </format>
    <format dxfId="401">
      <pivotArea collapsedLevelsAreSubtotals="1" fieldPosition="0">
        <references count="4">
          <reference field="4294967294" count="1" selected="0">
            <x v="8"/>
          </reference>
          <reference field="0" count="1" selected="0">
            <x v="0"/>
          </reference>
          <reference field="1" count="1" selected="0">
            <x v="1"/>
          </reference>
          <reference field="2" count="2">
            <x v="2"/>
            <x v="3"/>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BD65783E-331B-4043-A222-CB7857CECFF4}" name="PivotTable5" cacheId="23"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esidency">
  <location ref="A8:K22" firstHeaderRow="0" firstDataRow="1" firstDataCol="1"/>
  <pivotFields count="13">
    <pivotField axis="axisRow" showAll="0" defaultSubtotal="0">
      <items count="2">
        <item x="0"/>
        <item x="1"/>
      </items>
    </pivotField>
    <pivotField axis="axisRow" showAll="0" defaultSubtotal="0">
      <items count="2">
        <item x="0"/>
        <item x="1"/>
      </items>
    </pivotField>
    <pivotField axis="axisRow" showAll="0" defaultSubtotal="0">
      <items count="4">
        <item x="0"/>
        <item x="1"/>
        <item x="2"/>
        <item x="3"/>
      </items>
    </pivotField>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 subtotalTop="0" showAll="0" defaultSubtotal="0"/>
    <pivotField dataField="1" numFmtId="3" subtotalTop="0" showAll="0" defaultSubtotal="0"/>
    <pivotField dataField="1" subtotalTop="0" showAll="0" defaultSubtotal="0"/>
  </pivotFields>
  <rowFields count="3">
    <field x="0"/>
    <field x="1"/>
    <field x="2"/>
  </rowFields>
  <rowItems count="14">
    <i>
      <x/>
    </i>
    <i r="1">
      <x/>
    </i>
    <i r="2">
      <x/>
    </i>
    <i r="2">
      <x v="1"/>
    </i>
    <i r="1">
      <x v="1"/>
    </i>
    <i r="2">
      <x v="2"/>
    </i>
    <i r="2">
      <x v="3"/>
    </i>
    <i>
      <x v="1"/>
    </i>
    <i r="1">
      <x/>
    </i>
    <i r="2">
      <x/>
    </i>
    <i r="2">
      <x v="1"/>
    </i>
    <i r="1">
      <x v="1"/>
    </i>
    <i r="2">
      <x v="2"/>
    </i>
    <i r="2">
      <x v="3"/>
    </i>
  </rowItems>
  <colFields count="1">
    <field x="-2"/>
  </colFields>
  <colItems count="10">
    <i>
      <x/>
    </i>
    <i i="1">
      <x v="1"/>
    </i>
    <i i="2">
      <x v="2"/>
    </i>
    <i i="3">
      <x v="3"/>
    </i>
    <i i="4">
      <x v="4"/>
    </i>
    <i i="5">
      <x v="5"/>
    </i>
    <i i="6">
      <x v="6"/>
    </i>
    <i i="7">
      <x v="7"/>
    </i>
    <i i="8">
      <x v="8"/>
    </i>
    <i i="9">
      <x v="9"/>
    </i>
  </colItems>
  <dataFields count="1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 name="2023-24 " fld="12" baseField="0" baseItem="0"/>
  </dataFields>
  <formats count="23">
    <format dxfId="400">
      <pivotArea outline="0" collapsedLevelsAreSubtotals="1" fieldPosition="0"/>
    </format>
    <format dxfId="399">
      <pivotArea dataOnly="0" labelOnly="1" outline="0" fieldPosition="0">
        <references count="1">
          <reference field="4294967294" count="7">
            <x v="0"/>
            <x v="1"/>
            <x v="2"/>
            <x v="3"/>
            <x v="4"/>
            <x v="5"/>
            <x v="6"/>
          </reference>
        </references>
      </pivotArea>
    </format>
    <format dxfId="398">
      <pivotArea collapsedLevelsAreSubtotals="1" fieldPosition="0">
        <references count="3">
          <reference field="0" count="1" selected="0">
            <x v="0"/>
          </reference>
          <reference field="1" count="1" selected="0">
            <x v="0"/>
          </reference>
          <reference field="2" count="2">
            <x v="0"/>
            <x v="1"/>
          </reference>
        </references>
      </pivotArea>
    </format>
    <format dxfId="397">
      <pivotArea collapsedLevelsAreSubtotals="1" fieldPosition="0">
        <references count="4">
          <reference field="4294967294" count="7" selected="0">
            <x v="0"/>
            <x v="1"/>
            <x v="2"/>
            <x v="3"/>
            <x v="4"/>
            <x v="5"/>
            <x v="6"/>
          </reference>
          <reference field="0" count="1" selected="0">
            <x v="0"/>
          </reference>
          <reference field="1" count="1" selected="0">
            <x v="1"/>
          </reference>
          <reference field="2" count="2">
            <x v="2"/>
            <x v="3"/>
          </reference>
        </references>
      </pivotArea>
    </format>
    <format dxfId="396">
      <pivotArea collapsedLevelsAreSubtotals="1" fieldPosition="0">
        <references count="3">
          <reference field="0" count="1" selected="0">
            <x v="1"/>
          </reference>
          <reference field="1" count="1" selected="0">
            <x v="0"/>
          </reference>
          <reference field="2" count="2">
            <x v="0"/>
            <x v="1"/>
          </reference>
        </references>
      </pivotArea>
    </format>
    <format dxfId="395">
      <pivotArea collapsedLevelsAreSubtotals="1" fieldPosition="0">
        <references count="4">
          <reference field="4294967294" count="7" selected="0">
            <x v="0"/>
            <x v="1"/>
            <x v="2"/>
            <x v="3"/>
            <x v="4"/>
            <x v="5"/>
            <x v="6"/>
          </reference>
          <reference field="0" count="1" selected="0">
            <x v="1"/>
          </reference>
          <reference field="1" count="1" selected="0">
            <x v="1"/>
          </reference>
          <reference field="2" count="2">
            <x v="2"/>
            <x v="3"/>
          </reference>
        </references>
      </pivotArea>
    </format>
    <format dxfId="394">
      <pivotArea collapsedLevelsAreSubtotals="1" fieldPosition="0">
        <references count="4">
          <reference field="4294967294" count="7" selected="0">
            <x v="0"/>
            <x v="1"/>
            <x v="2"/>
            <x v="3"/>
            <x v="4"/>
            <x v="5"/>
            <x v="6"/>
          </reference>
          <reference field="0" count="1" selected="0">
            <x v="1"/>
          </reference>
          <reference field="1" count="1" selected="0">
            <x v="1"/>
          </reference>
          <reference field="2" count="2">
            <x v="2"/>
            <x v="3"/>
          </reference>
        </references>
      </pivotArea>
    </format>
    <format dxfId="393">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392">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391">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390">
      <pivotArea collapsedLevelsAreSubtotals="1" fieldPosition="0">
        <references count="4">
          <reference field="4294967294" count="1" selected="0">
            <x v="7"/>
          </reference>
          <reference field="0" count="1" selected="0">
            <x v="0"/>
          </reference>
          <reference field="1" count="1" selected="0">
            <x v="1"/>
          </reference>
          <reference field="2" count="2">
            <x v="2"/>
            <x v="3"/>
          </reference>
        </references>
      </pivotArea>
    </format>
    <format dxfId="389">
      <pivotArea collapsedLevelsAreSubtotals="1" fieldPosition="0">
        <references count="2">
          <reference field="4294967294" count="1" selected="0">
            <x v="7"/>
          </reference>
          <reference field="0" count="1">
            <x v="1"/>
          </reference>
        </references>
      </pivotArea>
    </format>
    <format dxfId="388">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387">
      <pivotArea dataOnly="0" labelOnly="1" outline="0" fieldPosition="0">
        <references count="1">
          <reference field="4294967294" count="1">
            <x v="7"/>
          </reference>
        </references>
      </pivotArea>
    </format>
    <format dxfId="386">
      <pivotArea collapsedLevelsAreSubtotals="1" fieldPosition="0">
        <references count="4">
          <reference field="4294967294" count="8" selected="0">
            <x v="0"/>
            <x v="1"/>
            <x v="2"/>
            <x v="3"/>
            <x v="4"/>
            <x v="5"/>
            <x v="6"/>
            <x v="7"/>
          </reference>
          <reference field="0" count="1" selected="0">
            <x v="1"/>
          </reference>
          <reference field="1" count="1" selected="0">
            <x v="1"/>
          </reference>
          <reference field="2" count="2">
            <x v="2"/>
            <x v="3"/>
          </reference>
        </references>
      </pivotArea>
    </format>
    <format dxfId="385">
      <pivotArea field="0" type="button" dataOnly="0" labelOnly="1" outline="0" axis="axisRow" fieldPosition="0"/>
    </format>
    <format dxfId="384">
      <pivotArea dataOnly="0" labelOnly="1" outline="0" fieldPosition="0">
        <references count="1">
          <reference field="4294967294" count="8">
            <x v="0"/>
            <x v="1"/>
            <x v="2"/>
            <x v="3"/>
            <x v="4"/>
            <x v="5"/>
            <x v="6"/>
            <x v="7"/>
          </reference>
        </references>
      </pivotArea>
    </format>
    <format dxfId="383">
      <pivotArea dataOnly="0" labelOnly="1" outline="0" fieldPosition="0">
        <references count="1">
          <reference field="4294967294" count="1">
            <x v="8"/>
          </reference>
        </references>
      </pivotArea>
    </format>
    <format dxfId="382">
      <pivotArea collapsedLevelsAreSubtotals="1" fieldPosition="0">
        <references count="4">
          <reference field="4294967294" count="1" selected="0">
            <x v="8"/>
          </reference>
          <reference field="0" count="1" selected="0">
            <x v="0"/>
          </reference>
          <reference field="1" count="1" selected="0">
            <x v="1"/>
          </reference>
          <reference field="2" count="1">
            <x v="2"/>
          </reference>
        </references>
      </pivotArea>
    </format>
    <format dxfId="381">
      <pivotArea collapsedLevelsAreSubtotals="1" fieldPosition="0">
        <references count="4">
          <reference field="4294967294" count="3" selected="0">
            <x v="7"/>
            <x v="8"/>
            <x v="9"/>
          </reference>
          <reference field="0" count="1" selected="0">
            <x v="1"/>
          </reference>
          <reference field="1" count="1" selected="0">
            <x v="1"/>
          </reference>
          <reference field="2" count="2">
            <x v="2"/>
            <x v="3"/>
          </reference>
        </references>
      </pivotArea>
    </format>
    <format dxfId="380">
      <pivotArea dataOnly="0" labelOnly="1" outline="0" fieldPosition="0">
        <references count="1">
          <reference field="4294967294" count="1">
            <x v="9"/>
          </reference>
        </references>
      </pivotArea>
    </format>
    <format dxfId="379">
      <pivotArea collapsedLevelsAreSubtotals="1" fieldPosition="0">
        <references count="4">
          <reference field="4294967294" count="2" selected="0">
            <x v="8"/>
            <x v="9"/>
          </reference>
          <reference field="0" count="1" selected="0">
            <x v="0"/>
          </reference>
          <reference field="1" count="1" selected="0">
            <x v="1"/>
          </reference>
          <reference field="2" count="1">
            <x v="3"/>
          </reference>
        </references>
      </pivotArea>
    </format>
    <format dxfId="378">
      <pivotArea collapsedLevelsAreSubtotals="1" fieldPosition="0">
        <references count="4">
          <reference field="4294967294" count="1" selected="0">
            <x v="9"/>
          </reference>
          <reference field="0" count="1" selected="0">
            <x v="0"/>
          </reference>
          <reference field="1" count="1" selected="0">
            <x v="1"/>
          </reference>
          <reference field="2" count="1">
            <x v="2"/>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5781680-AE47-44B8-985E-B1173509B092}" name="PivotTable6" cacheId="18"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esidency">
  <location ref="A7:K21" firstHeaderRow="0" firstDataRow="1" firstDataCol="1"/>
  <pivotFields count="13">
    <pivotField axis="axisRow" showAll="0" defaultSubtotal="0">
      <items count="2">
        <item x="0"/>
        <item x="1"/>
      </items>
    </pivotField>
    <pivotField axis="axisRow" showAll="0" defaultSubtotal="0">
      <items count="2">
        <item x="0"/>
        <item x="1"/>
      </items>
    </pivotField>
    <pivotField axis="axisRow" showAll="0" defaultSubtotal="0">
      <items count="4">
        <item x="0"/>
        <item x="1"/>
        <item x="2"/>
        <item x="3"/>
      </items>
    </pivotField>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howAll="0" defaultSubtotal="0"/>
    <pivotField dataField="1" numFmtId="37" subtotalTop="0" showAll="0" defaultSubtotal="0"/>
    <pivotField dataField="1" numFmtId="37" subtotalTop="0" showAll="0" defaultSubtotal="0"/>
    <pivotField dataField="1" numFmtId="37" subtotalTop="0" showAll="0" defaultSubtotal="0"/>
  </pivotFields>
  <rowFields count="3">
    <field x="0"/>
    <field x="1"/>
    <field x="2"/>
  </rowFields>
  <rowItems count="14">
    <i>
      <x/>
    </i>
    <i r="1">
      <x/>
    </i>
    <i r="2">
      <x/>
    </i>
    <i r="2">
      <x v="1"/>
    </i>
    <i r="1">
      <x v="1"/>
    </i>
    <i r="2">
      <x v="2"/>
    </i>
    <i r="2">
      <x v="3"/>
    </i>
    <i>
      <x v="1"/>
    </i>
    <i r="1">
      <x/>
    </i>
    <i r="2">
      <x/>
    </i>
    <i r="2">
      <x v="1"/>
    </i>
    <i r="1">
      <x v="1"/>
    </i>
    <i r="2">
      <x v="2"/>
    </i>
    <i r="2">
      <x v="3"/>
    </i>
  </rowItems>
  <colFields count="1">
    <field x="-2"/>
  </colFields>
  <colItems count="10">
    <i>
      <x/>
    </i>
    <i i="1">
      <x v="1"/>
    </i>
    <i i="2">
      <x v="2"/>
    </i>
    <i i="3">
      <x v="3"/>
    </i>
    <i i="4">
      <x v="4"/>
    </i>
    <i i="5">
      <x v="5"/>
    </i>
    <i i="6">
      <x v="6"/>
    </i>
    <i i="7">
      <x v="7"/>
    </i>
    <i i="8">
      <x v="8"/>
    </i>
    <i i="9">
      <x v="9"/>
    </i>
  </colItems>
  <dataFields count="1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 name="2023-24 " fld="12" baseField="0" baseItem="0"/>
  </dataFields>
  <formats count="30">
    <format dxfId="377">
      <pivotArea collapsedLevelsAreSubtotals="1" fieldPosition="0">
        <references count="4">
          <reference field="4294967294" count="3" selected="0">
            <x v="0"/>
            <x v="1"/>
            <x v="2"/>
          </reference>
          <reference field="0" count="1" selected="0">
            <x v="0"/>
          </reference>
          <reference field="1" count="1" selected="0">
            <x v="1"/>
          </reference>
          <reference field="2" count="2">
            <x v="2"/>
            <x v="3"/>
          </reference>
        </references>
      </pivotArea>
    </format>
    <format dxfId="376">
      <pivotArea collapsedLevelsAreSubtotals="1" fieldPosition="0">
        <references count="4">
          <reference field="4294967294" count="3" selected="0">
            <x v="0"/>
            <x v="1"/>
            <x v="2"/>
          </reference>
          <reference field="0" count="1" selected="0">
            <x v="1"/>
          </reference>
          <reference field="1" count="1" selected="0">
            <x v="1"/>
          </reference>
          <reference field="2" count="2">
            <x v="2"/>
            <x v="3"/>
          </reference>
        </references>
      </pivotArea>
    </format>
    <format dxfId="375">
      <pivotArea collapsedLevelsAreSubtotals="1" fieldPosition="0">
        <references count="4">
          <reference field="4294967294" count="7" selected="0">
            <x v="0"/>
            <x v="1"/>
            <x v="2"/>
            <x v="3"/>
            <x v="4"/>
            <x v="5"/>
            <x v="6"/>
          </reference>
          <reference field="0" count="1" selected="0">
            <x v="0"/>
          </reference>
          <reference field="1" count="1" selected="0">
            <x v="0"/>
          </reference>
          <reference field="2" count="2">
            <x v="0"/>
            <x v="1"/>
          </reference>
        </references>
      </pivotArea>
    </format>
    <format dxfId="374">
      <pivotArea collapsedLevelsAreSubtotals="1" fieldPosition="0">
        <references count="4">
          <reference field="4294967294" count="4" selected="0">
            <x v="3"/>
            <x v="4"/>
            <x v="5"/>
            <x v="6"/>
          </reference>
          <reference field="0" count="1" selected="0">
            <x v="0"/>
          </reference>
          <reference field="1" count="1" selected="0">
            <x v="1"/>
          </reference>
          <reference field="2" count="2">
            <x v="2"/>
            <x v="3"/>
          </reference>
        </references>
      </pivotArea>
    </format>
    <format dxfId="373">
      <pivotArea collapsedLevelsAreSubtotals="1" fieldPosition="0">
        <references count="4">
          <reference field="4294967294" count="7" selected="0">
            <x v="0"/>
            <x v="1"/>
            <x v="2"/>
            <x v="3"/>
            <x v="4"/>
            <x v="5"/>
            <x v="6"/>
          </reference>
          <reference field="0" count="1" selected="0">
            <x v="1"/>
          </reference>
          <reference field="1" count="1" selected="0">
            <x v="0"/>
          </reference>
          <reference field="2" count="2">
            <x v="0"/>
            <x v="1"/>
          </reference>
        </references>
      </pivotArea>
    </format>
    <format dxfId="372">
      <pivotArea collapsedLevelsAreSubtotals="1" fieldPosition="0">
        <references count="4">
          <reference field="4294967294" count="4" selected="0">
            <x v="3"/>
            <x v="4"/>
            <x v="5"/>
            <x v="6"/>
          </reference>
          <reference field="0" count="1" selected="0">
            <x v="1"/>
          </reference>
          <reference field="1" count="1" selected="0">
            <x v="1"/>
          </reference>
          <reference field="2" count="2">
            <x v="2"/>
            <x v="3"/>
          </reference>
        </references>
      </pivotArea>
    </format>
    <format dxfId="371">
      <pivotArea collapsedLevelsAreSubtotals="1" fieldPosition="0">
        <references count="3">
          <reference field="0" count="1" selected="0">
            <x v="0"/>
          </reference>
          <reference field="1" count="1" selected="0">
            <x v="0"/>
          </reference>
          <reference field="2" count="2">
            <x v="0"/>
            <x v="1"/>
          </reference>
        </references>
      </pivotArea>
    </format>
    <format dxfId="370">
      <pivotArea collapsedLevelsAreSubtotals="1" fieldPosition="0">
        <references count="2">
          <reference field="0" count="1" selected="0">
            <x v="0"/>
          </reference>
          <reference field="1" count="1">
            <x v="1"/>
          </reference>
        </references>
      </pivotArea>
    </format>
    <format dxfId="369">
      <pivotArea collapsedLevelsAreSubtotals="1" fieldPosition="0">
        <references count="3">
          <reference field="0" count="1" selected="0">
            <x v="0"/>
          </reference>
          <reference field="1" count="1" selected="0">
            <x v="1"/>
          </reference>
          <reference field="2" count="2">
            <x v="2"/>
            <x v="3"/>
          </reference>
        </references>
      </pivotArea>
    </format>
    <format dxfId="368">
      <pivotArea collapsedLevelsAreSubtotals="1" fieldPosition="0">
        <references count="1">
          <reference field="0" count="1">
            <x v="1"/>
          </reference>
        </references>
      </pivotArea>
    </format>
    <format dxfId="367">
      <pivotArea collapsedLevelsAreSubtotals="1" fieldPosition="0">
        <references count="2">
          <reference field="0" count="1" selected="0">
            <x v="1"/>
          </reference>
          <reference field="1" count="1">
            <x v="0"/>
          </reference>
        </references>
      </pivotArea>
    </format>
    <format dxfId="366">
      <pivotArea collapsedLevelsAreSubtotals="1" fieldPosition="0">
        <references count="3">
          <reference field="0" count="1" selected="0">
            <x v="1"/>
          </reference>
          <reference field="1" count="1" selected="0">
            <x v="0"/>
          </reference>
          <reference field="2" count="2">
            <x v="0"/>
            <x v="1"/>
          </reference>
        </references>
      </pivotArea>
    </format>
    <format dxfId="365">
      <pivotArea collapsedLevelsAreSubtotals="1" fieldPosition="0">
        <references count="2">
          <reference field="0" count="1" selected="0">
            <x v="1"/>
          </reference>
          <reference field="1" count="1">
            <x v="1"/>
          </reference>
        </references>
      </pivotArea>
    </format>
    <format dxfId="364">
      <pivotArea collapsedLevelsAreSubtotals="1" fieldPosition="0">
        <references count="3">
          <reference field="0" count="1" selected="0">
            <x v="1"/>
          </reference>
          <reference field="1" count="1" selected="0">
            <x v="1"/>
          </reference>
          <reference field="2" count="2">
            <x v="2"/>
            <x v="3"/>
          </reference>
        </references>
      </pivotArea>
    </format>
    <format dxfId="363">
      <pivotArea collapsedLevelsAreSubtotals="1" fieldPosition="0">
        <references count="4">
          <reference field="4294967294" count="1" selected="0">
            <x v="7"/>
          </reference>
          <reference field="0" count="1" selected="0">
            <x v="0"/>
          </reference>
          <reference field="1" count="1" selected="0">
            <x v="0"/>
          </reference>
          <reference field="2" count="1">
            <x v="0"/>
          </reference>
        </references>
      </pivotArea>
    </format>
    <format dxfId="362">
      <pivotArea collapsedLevelsAreSubtotals="1" fieldPosition="0">
        <references count="4">
          <reference field="4294967294" count="1" selected="0">
            <x v="7"/>
          </reference>
          <reference field="0" count="1" selected="0">
            <x v="0"/>
          </reference>
          <reference field="1" count="1" selected="0">
            <x v="0"/>
          </reference>
          <reference field="2" count="1">
            <x v="1"/>
          </reference>
        </references>
      </pivotArea>
    </format>
    <format dxfId="361">
      <pivotArea collapsedLevelsAreSubtotals="1" fieldPosition="0">
        <references count="3">
          <reference field="4294967294" count="1" selected="0">
            <x v="7"/>
          </reference>
          <reference field="0" count="1" selected="0">
            <x v="0"/>
          </reference>
          <reference field="1" count="1">
            <x v="1"/>
          </reference>
        </references>
      </pivotArea>
    </format>
    <format dxfId="360">
      <pivotArea collapsedLevelsAreSubtotals="1" fieldPosition="0">
        <references count="4">
          <reference field="4294967294" count="1" selected="0">
            <x v="7"/>
          </reference>
          <reference field="0" count="1" selected="0">
            <x v="0"/>
          </reference>
          <reference field="1" count="1" selected="0">
            <x v="1"/>
          </reference>
          <reference field="2" count="2">
            <x v="2"/>
            <x v="3"/>
          </reference>
        </references>
      </pivotArea>
    </format>
    <format dxfId="359">
      <pivotArea collapsedLevelsAreSubtotals="1" fieldPosition="0">
        <references count="2">
          <reference field="4294967294" count="1" selected="0">
            <x v="7"/>
          </reference>
          <reference field="0" count="1">
            <x v="1"/>
          </reference>
        </references>
      </pivotArea>
    </format>
    <format dxfId="358">
      <pivotArea collapsedLevelsAreSubtotals="1" fieldPosition="0">
        <references count="3">
          <reference field="4294967294" count="1" selected="0">
            <x v="7"/>
          </reference>
          <reference field="0" count="1" selected="0">
            <x v="1"/>
          </reference>
          <reference field="1" count="1">
            <x v="0"/>
          </reference>
        </references>
      </pivotArea>
    </format>
    <format dxfId="357">
      <pivotArea collapsedLevelsAreSubtotals="1" fieldPosition="0">
        <references count="4">
          <reference field="4294967294" count="1" selected="0">
            <x v="7"/>
          </reference>
          <reference field="0" count="1" selected="0">
            <x v="1"/>
          </reference>
          <reference field="1" count="1" selected="0">
            <x v="0"/>
          </reference>
          <reference field="2" count="2">
            <x v="0"/>
            <x v="1"/>
          </reference>
        </references>
      </pivotArea>
    </format>
    <format dxfId="356">
      <pivotArea collapsedLevelsAreSubtotals="1" fieldPosition="0">
        <references count="3">
          <reference field="4294967294" count="1" selected="0">
            <x v="7"/>
          </reference>
          <reference field="0" count="1" selected="0">
            <x v="1"/>
          </reference>
          <reference field="1" count="1">
            <x v="1"/>
          </reference>
        </references>
      </pivotArea>
    </format>
    <format dxfId="355">
      <pivotArea collapsedLevelsAreSubtotals="1" fieldPosition="0">
        <references count="4">
          <reference field="4294967294" count="1" selected="0">
            <x v="7"/>
          </reference>
          <reference field="0" count="1" selected="0">
            <x v="1"/>
          </reference>
          <reference field="1" count="1" selected="0">
            <x v="1"/>
          </reference>
          <reference field="2" count="2">
            <x v="2"/>
            <x v="3"/>
          </reference>
        </references>
      </pivotArea>
    </format>
    <format dxfId="354">
      <pivotArea dataOnly="0" labelOnly="1" outline="0" fieldPosition="0">
        <references count="1">
          <reference field="4294967294" count="8">
            <x v="0"/>
            <x v="1"/>
            <x v="2"/>
            <x v="3"/>
            <x v="4"/>
            <x v="5"/>
            <x v="6"/>
            <x v="7"/>
          </reference>
        </references>
      </pivotArea>
    </format>
    <format dxfId="353">
      <pivotArea field="0" type="button" dataOnly="0" labelOnly="1" outline="0" axis="axisRow" fieldPosition="0"/>
    </format>
    <format dxfId="352">
      <pivotArea dataOnly="0" labelOnly="1" outline="0" fieldPosition="0">
        <references count="1">
          <reference field="4294967294" count="8">
            <x v="0"/>
            <x v="1"/>
            <x v="2"/>
            <x v="3"/>
            <x v="4"/>
            <x v="5"/>
            <x v="6"/>
            <x v="7"/>
          </reference>
        </references>
      </pivotArea>
    </format>
    <format dxfId="351">
      <pivotArea dataOnly="0" labelOnly="1" outline="0" fieldPosition="0">
        <references count="1">
          <reference field="4294967294" count="1">
            <x v="8"/>
          </reference>
        </references>
      </pivotArea>
    </format>
    <format dxfId="350">
      <pivotArea dataOnly="0" labelOnly="1" outline="0" fieldPosition="0">
        <references count="1">
          <reference field="4294967294" count="1">
            <x v="8"/>
          </reference>
        </references>
      </pivotArea>
    </format>
    <format dxfId="349">
      <pivotArea collapsedLevelsAreSubtotals="1" fieldPosition="0">
        <references count="4">
          <reference field="4294967294" count="1" selected="0">
            <x v="8"/>
          </reference>
          <reference field="0" count="1" selected="0">
            <x v="0"/>
          </reference>
          <reference field="1" count="1" selected="0">
            <x v="0"/>
          </reference>
          <reference field="2" count="1">
            <x v="0"/>
          </reference>
        </references>
      </pivotArea>
    </format>
    <format dxfId="348">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 xr10:uid="{AF90734B-9369-41C8-85D2-AFDC9E3B9875}" sourceName="College">
  <pivotTables>
    <pivotTable tabId="2" name="PivotTable1"/>
  </pivotTables>
  <data>
    <tabular pivotCacheId="1453544763">
      <items count="9">
        <i x="1" s="1"/>
        <i x="2" s="1"/>
        <i x="3" s="1"/>
        <i x="4" s="1"/>
        <i x="6" s="1"/>
        <i x="5" s="1"/>
        <i x="0" s="1"/>
        <i x="7" s="1"/>
        <i x="8"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5" xr10:uid="{0F00BB27-8E18-4120-8D90-446CC0086FED}" sourceName="College">
  <pivotTables>
    <pivotTable tabId="7" name="PivotTable1"/>
  </pivotTables>
  <data>
    <tabular pivotCacheId="1245742556">
      <items count="7">
        <i x="1" s="1"/>
        <i x="2" s="1"/>
        <i x="3" s="1"/>
        <i x="4" s="1"/>
        <i x="6" s="1"/>
        <i x="5" s="1"/>
        <i x="0"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 xr10:uid="{62364F58-1EB6-42E5-8A02-7D041DA5B7AF}" sourceName="Ethnicity">
  <pivotTables>
    <pivotTable tabId="8" name="PivotTable2"/>
  </pivotTables>
  <data>
    <tabular pivotCacheId="883475394">
      <items count="9">
        <i x="2" s="1"/>
        <i x="1" s="1"/>
        <i x="3" s="1"/>
        <i x="4" s="1"/>
        <i x="6" s="1"/>
        <i x="7" s="1"/>
        <i x="0" s="1"/>
        <i x="8" s="1"/>
        <i x="5"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ass_Level" xr10:uid="{34C6C6B1-18F8-4B05-AB31-97D315E94191}" sourceName="Class Level">
  <pivotTables>
    <pivotTable tabId="14" name="PivotTable1"/>
  </pivotTables>
  <data>
    <tabular pivotCacheId="1771713651">
      <items count="2">
        <i x="1" s="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ass" xr10:uid="{7D337659-15F7-4D7A-94DD-F4B7C40E5736}" sourceName="Class">
  <pivotTables>
    <pivotTable tabId="14" name="PivotTable1"/>
  </pivotTables>
  <data>
    <tabular pivotCacheId="1771713651">
      <items count="9">
        <i x="7" s="1"/>
        <i x="0" s="1"/>
        <i x="2" s="1"/>
        <i x="6" s="1"/>
        <i x="8" s="1"/>
        <i x="5" s="1"/>
        <i x="3" s="1"/>
        <i x="1" s="1"/>
        <i x="4"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idency" xr10:uid="{4945DC81-03F3-4012-9407-CFFBDE97A24C}" sourceName="Residency">
  <pivotTables>
    <pivotTable tabId="15" name="PivotTable3"/>
  </pivotTables>
  <data>
    <tabular pivotCacheId="1379632490">
      <items count="4">
        <i x="2" s="1"/>
        <i x="1" s="1"/>
        <i x="0" s="1"/>
        <i x="3"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8" xr10:uid="{E34C88FF-716D-4C99-AA5F-E6268305AA3E}" sourceName="College">
  <pivotTables>
    <pivotTable tabId="16" name="PivotTable1"/>
  </pivotTables>
  <data>
    <tabular pivotCacheId="1283470134">
      <items count="8">
        <i x="1" s="1"/>
        <i x="2" s="1"/>
        <i x="3" s="1"/>
        <i x="4" s="1"/>
        <i x="6" s="1"/>
        <i x="5" s="1"/>
        <i x="0" s="1"/>
        <i x="7"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9" xr10:uid="{986D925D-8549-44F2-AECB-75EB072B7A65}" sourceName="College">
  <pivotTables>
    <pivotTable tabId="17" name="PivotTable1"/>
  </pivotTables>
  <data>
    <tabular pivotCacheId="954358278">
      <items count="8">
        <i x="1" s="1"/>
        <i x="2" s="1"/>
        <i x="3" s="1"/>
        <i x="4" s="1"/>
        <i x="6" s="1"/>
        <i x="5" s="1"/>
        <i x="0" s="1"/>
        <i x="7"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10" xr10:uid="{34FC1C16-6B12-44B4-B6B7-27547B3347B5}" sourceName="College">
  <pivotTables>
    <pivotTable tabId="18" name="PivotTable4"/>
  </pivotTables>
  <data>
    <tabular pivotCacheId="642857492">
      <items count="8">
        <i x="1" s="1"/>
        <i x="2" s="1"/>
        <i x="3" s="1"/>
        <i x="4" s="1"/>
        <i x="6" s="1"/>
        <i x="5" s="1"/>
        <i x="0" s="1"/>
        <i x="7"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1" xr10:uid="{708C0871-00A3-4075-8E88-69CFC15F6F18}" sourceName="Ethnicity">
  <pivotTables>
    <pivotTable tabId="19" name="PivotTable6"/>
  </pivotTables>
  <data>
    <tabular pivotCacheId="414120728">
      <items count="10">
        <i x="2" s="1"/>
        <i x="1" s="1"/>
        <i x="3" s="1"/>
        <i x="7" s="1"/>
        <i x="0" s="1"/>
        <i x="4" s="1"/>
        <i x="8" s="1"/>
        <i x="6" s="1"/>
        <i x="9" s="1"/>
        <i x="5"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2" xr10:uid="{41EA79BB-12DC-491A-A81C-A41BADC4342D}" sourceName="Gender">
  <pivotTables>
    <pivotTable tabId="19" name="PivotTable6"/>
  </pivotTables>
  <data>
    <tabular pivotCacheId="414120728" showMissing="0">
      <items count="4">
        <i x="1" s="1"/>
        <i x="0" s="1"/>
        <i x="3"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E" xr10:uid="{69CAE4B7-D997-4415-A981-CA47867BEED9}" sourceName="AAE">
  <pivotTables>
    <pivotTable tabId="2" name="PivotTable1"/>
  </pivotTables>
  <data>
    <tabular pivotCacheId="1453544763">
      <items count="3">
        <i x="1" s="1"/>
        <i x="0" s="1"/>
        <i x="2"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2" xr10:uid="{65C2817D-1025-4474-B87B-8672ACAB3A26}" sourceName="Ethnicity">
  <pivotTables>
    <pivotTable tabId="20" name="PivotTable1"/>
  </pivotTables>
  <data>
    <tabular pivotCacheId="1456388041">
      <items count="10">
        <i x="2" s="1"/>
        <i x="1" s="1"/>
        <i x="3" s="1"/>
        <i x="7" s="1"/>
        <i x="0" s="1"/>
        <i x="4" s="1"/>
        <i x="8" s="1"/>
        <i x="6" s="1"/>
        <i x="9" s="1"/>
        <i x="5"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3" xr10:uid="{A7DE64B6-A603-458E-B34B-89AC132F7044}" sourceName="Gender">
  <pivotTables>
    <pivotTable tabId="20" name="PivotTable1"/>
  </pivotTables>
  <data>
    <tabular pivotCacheId="1456388041" showMissing="0">
      <items count="4">
        <i x="1" s="1"/>
        <i x="0" s="1"/>
        <i x="3" s="1" nd="1"/>
        <i x="2" s="1" nd="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3" xr10:uid="{626206A4-897E-4B70-BA04-B2A3067C7628}" sourceName="Ethnicity">
  <pivotTables>
    <pivotTable tabId="21" name="PivotTable3"/>
  </pivotTables>
  <data>
    <tabular pivotCacheId="221768630">
      <items count="10">
        <i x="2" s="1"/>
        <i x="1" s="1"/>
        <i x="3" s="1"/>
        <i x="7" s="1"/>
        <i x="0" s="1"/>
        <i x="4" s="1"/>
        <i x="8" s="1"/>
        <i x="6" s="1"/>
        <i x="9" s="1"/>
        <i x="5"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4" xr10:uid="{171EC17C-CCB9-4756-8C2A-0D66FC18DF94}" sourceName="Gender">
  <pivotTables>
    <pivotTable tabId="21" name="PivotTable3"/>
  </pivotTables>
  <data>
    <tabular pivotCacheId="221768630" showMissing="0">
      <items count="4">
        <i x="1" s="1"/>
        <i x="0" s="1"/>
        <i x="3" s="1" nd="1"/>
        <i x="2" s="1" nd="1"/>
      </items>
    </tabular>
  </data>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idency1" xr10:uid="{3C5B0F40-1ADA-4B13-8A23-35B568286F2A}" sourceName="Residency">
  <pivotTables>
    <pivotTable tabId="44" name="PivotTable2"/>
  </pivotTables>
  <data>
    <tabular pivotCacheId="2061162195">
      <items count="2">
        <i x="1" s="1"/>
        <i x="0" s="1"/>
      </items>
    </tabular>
  </data>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 xr10:uid="{5CA936A3-D193-4673-93F2-0DA84821E772}" sourceName="Level">
  <pivotTables>
    <pivotTable tabId="44" name="PivotTable2"/>
  </pivotTables>
  <data>
    <tabular pivotCacheId="2061162195">
      <items count="2">
        <i x="1" s="1"/>
        <i x="0" s="1"/>
      </items>
    </tabular>
  </data>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uition_Division" xr10:uid="{292AF7F5-E56A-4177-BBD4-AC4C6A756C1E}" sourceName="Tuition Division">
  <pivotTables>
    <pivotTable tabId="44" name="PivotTable2"/>
  </pivotTables>
  <data>
    <tabular pivotCacheId="2061162195">
      <items count="4">
        <i x="3" s="1"/>
        <i x="0" s="1"/>
        <i x="2" s="1"/>
        <i x="1" s="1"/>
      </items>
    </tabular>
  </data>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idency2" xr10:uid="{B57EA355-3883-49DF-A6A6-F5BEBA09F47A}" sourceName="Residency">
  <pivotTables>
    <pivotTable tabId="47" name="PivotTable3"/>
  </pivotTables>
  <data>
    <tabular pivotCacheId="756449796">
      <items count="2">
        <i x="1" s="1"/>
        <i x="0" s="1"/>
      </items>
    </tabular>
  </data>
</slicerCacheDefinition>
</file>

<file path=xl/slicerCaches/slicerCache2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1" xr10:uid="{D9271EDE-9BA6-4AC9-BD2A-734AD74833C6}" sourceName="Level">
  <pivotTables>
    <pivotTable tabId="47" name="PivotTable3"/>
  </pivotTables>
  <data>
    <tabular pivotCacheId="756449796">
      <items count="2">
        <i x="1" s="1"/>
        <i x="0" s="1"/>
      </items>
    </tabular>
  </data>
</slicerCacheDefinition>
</file>

<file path=xl/slicerCaches/slicerCache2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uition_Division1" xr10:uid="{8ED45B01-99A8-451A-A727-F30760ED4EBE}" sourceName="Tuition Division">
  <pivotTables>
    <pivotTable tabId="47" name="PivotTable3"/>
  </pivotTables>
  <data>
    <tabular pivotCacheId="756449796">
      <items count="4">
        <i x="3" s="1"/>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1" xr10:uid="{E20E579C-F5ED-4AC2-9F6E-9FA0B1D554DA}" sourceName="College">
  <pivotTables>
    <pivotTable tabId="3" name="PivotTable1"/>
  </pivotTables>
  <data>
    <tabular pivotCacheId="1434976768">
      <items count="8">
        <i x="1" s="1"/>
        <i x="2" s="1"/>
        <i x="3" s="1"/>
        <i x="4" s="1"/>
        <i x="6" s="1"/>
        <i x="5" s="1"/>
        <i x="0" s="1"/>
        <i x="7" s="1"/>
      </items>
    </tabular>
  </data>
</slicerCacheDefinition>
</file>

<file path=xl/slicerCaches/slicerCache3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idency3" xr10:uid="{5AE17BEA-A409-4F97-A54B-8A3AEAEA38B6}" sourceName="Residency">
  <pivotTables>
    <pivotTable tabId="48" name="PivotTable5"/>
  </pivotTables>
  <data>
    <tabular pivotCacheId="626845866">
      <items count="2">
        <i x="1" s="1"/>
        <i x="0" s="1"/>
      </items>
    </tabular>
  </data>
</slicerCacheDefinition>
</file>

<file path=xl/slicerCaches/slicerCache3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2" xr10:uid="{346E2491-D667-4E9A-BABE-139541521091}" sourceName="Level">
  <pivotTables>
    <pivotTable tabId="48" name="PivotTable5"/>
  </pivotTables>
  <data>
    <tabular pivotCacheId="626845866">
      <items count="2">
        <i x="1" s="1"/>
        <i x="0" s="1"/>
      </items>
    </tabular>
  </data>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uition_Division2" xr10:uid="{DA029412-5BB1-490C-A6E8-4CCB34A06680}" sourceName="Tuition Division">
  <pivotTables>
    <pivotTable tabId="48" name="PivotTable5"/>
  </pivotTables>
  <data>
    <tabular pivotCacheId="626845866">
      <items count="4">
        <i x="3" s="1"/>
        <i x="0" s="1"/>
        <i x="2" s="1"/>
        <i x="1" s="1"/>
      </items>
    </tabular>
  </data>
</slicerCacheDefinition>
</file>

<file path=xl/slicerCaches/slicerCache3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idency4" xr10:uid="{ED7CE17C-48E7-4661-A5F0-E18A97895019}" sourceName="Residency">
  <pivotTables>
    <pivotTable tabId="51" name="PivotTable6"/>
  </pivotTables>
  <data>
    <tabular pivotCacheId="1494551099">
      <items count="2">
        <i x="1" s="1"/>
        <i x="0" s="1"/>
      </items>
    </tabular>
  </data>
</slicerCacheDefinition>
</file>

<file path=xl/slicerCaches/slicerCache3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3" xr10:uid="{82591C36-486B-48C1-A49D-4AC8D0D0C782}" sourceName="Level">
  <pivotTables>
    <pivotTable tabId="51" name="PivotTable6"/>
  </pivotTables>
  <data>
    <tabular pivotCacheId="1494551099">
      <items count="2">
        <i x="1" s="1"/>
        <i x="0" s="1"/>
      </items>
    </tabular>
  </data>
</slicerCacheDefinition>
</file>

<file path=xl/slicerCaches/slicerCache3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uition_Division3" xr10:uid="{8914CD67-649A-4ADA-A2EA-57C08B042A86}" sourceName="Tuition Division">
  <pivotTables>
    <pivotTable tabId="51" name="PivotTable6"/>
  </pivotTables>
  <data>
    <tabular pivotCacheId="1494551099">
      <items count="4">
        <i x="3" s="1"/>
        <i x="0" s="1"/>
        <i x="2" s="1"/>
        <i x="1" s="1"/>
      </items>
    </tabular>
  </data>
</slicerCacheDefinition>
</file>

<file path=xl/slicerCaches/slicerCache3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idency5" xr10:uid="{D54AA4E5-9465-4A8B-8566-D5BEF21CAF89}" sourceName="Residency">
  <pivotTables>
    <pivotTable tabId="55" name="PivotTable1"/>
  </pivotTables>
  <data>
    <tabular pivotCacheId="1679110194">
      <items count="5">
        <i x="1" s="1"/>
        <i x="0" s="1"/>
        <i x="4" s="1" nd="1"/>
        <i x="3" s="1" nd="1"/>
        <i x="2" s="1" nd="1"/>
      </items>
    </tabular>
  </data>
</slicerCacheDefinition>
</file>

<file path=xl/slicerCaches/slicerCache3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4" xr10:uid="{AFFC3021-6371-4998-8443-83360FB8BEBD}" sourceName="Level">
  <pivotTables>
    <pivotTable tabId="55" name="PivotTable1"/>
  </pivotTables>
  <data>
    <tabular pivotCacheId="1679110194">
      <items count="2">
        <i x="1" s="1"/>
        <i x="0" s="1"/>
      </items>
    </tabular>
  </data>
</slicerCacheDefinition>
</file>

<file path=xl/slicerCaches/slicerCache3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165D2F14-B05C-40EC-AB3C-8D4C29839822}" sourceName="Type">
  <pivotTables>
    <pivotTable tabId="55" name="PivotTable1"/>
  </pivotTables>
  <data>
    <tabular pivotCacheId="1679110194">
      <items count="4">
        <i x="1" s="1"/>
        <i x="3" s="1"/>
        <i x="2" s="1"/>
        <i x="0" s="1"/>
      </items>
    </tabular>
  </data>
</slicerCacheDefinition>
</file>

<file path=xl/slicerCaches/slicerCache3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 xr10:uid="{C775A413-C447-4BBD-9B15-F4D506BDC89A}" sourceName="Test">
  <pivotTables>
    <pivotTable tabId="43" name="PivotTable4"/>
  </pivotTables>
  <data>
    <tabular pivotCacheId="469011135">
      <items count="3">
        <i x="1"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E1" xr10:uid="{1850F23E-EE4A-4D16-983A-6D7AD8FE7D47}" sourceName="AAE">
  <pivotTables>
    <pivotTable tabId="3" name="PivotTable1"/>
  </pivotTables>
  <data>
    <tabular pivotCacheId="1434976768">
      <items count="3">
        <i x="1" s="1"/>
        <i x="0" s="1"/>
        <i x="2" s="1"/>
      </items>
    </tabular>
  </data>
</slicerCacheDefinition>
</file>

<file path=xl/slicerCaches/slicerCache4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1" xr10:uid="{12545667-95B5-48E5-99FE-D93C2EAA7FEE}" sourceName="Test">
  <pivotTables>
    <pivotTable tabId="43" name="PivotTable5"/>
  </pivotTables>
  <data>
    <tabular pivotCacheId="1304156363">
      <items count="3">
        <i x="0" s="1"/>
        <i x="2" s="1"/>
        <i x="1" s="1"/>
      </items>
    </tabular>
  </data>
</slicerCacheDefinition>
</file>

<file path=xl/slicerCaches/slicerCache4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7" xr10:uid="{89C6E8A2-3B04-4BB2-B29C-9B8A9C444119}" sourceName="College">
  <pivotTables>
    <pivotTable tabId="10" name="PivotTable4"/>
  </pivotTables>
  <data>
    <tabular pivotCacheId="1713971185">
      <items count="7">
        <i x="0" s="1"/>
        <i x="1" s="1"/>
        <i x="2" s="1"/>
        <i x="3" s="1"/>
        <i x="5" s="1"/>
        <i x="4" s="1"/>
        <i x="6" s="1" nd="1"/>
      </items>
    </tabular>
  </data>
</slicerCacheDefinition>
</file>

<file path=xl/slicerCaches/slicerCache4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6" xr10:uid="{E6733EFC-28A7-4D30-980B-911EA092FEF4}" sourceName="College">
  <pivotTables>
    <pivotTable tabId="9" name="PivotTable3"/>
  </pivotTables>
  <data>
    <tabular pivotCacheId="744748664">
      <items count="6">
        <i x="0" s="1"/>
        <i x="1" s="1"/>
        <i x="2" s="1"/>
        <i x="3" s="1"/>
        <i x="5" s="1"/>
        <i x="4" s="1"/>
      </items>
    </tabular>
  </data>
</slicerCacheDefinition>
</file>

<file path=xl/slicerCaches/slicerCache4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33BD1920-DF0B-4160-B346-D006B98A79DE}" sourceName="Gender">
  <pivotTables>
    <pivotTable tabId="15" name="PivotTable3"/>
  </pivotTables>
  <data>
    <tabular pivotCacheId="1379632490" showMissing="0">
      <items count="4">
        <i x="1" s="1"/>
        <i x="0" s="1"/>
        <i x="3" s="1" nd="1"/>
        <i x="2"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2" xr10:uid="{AEA29430-33F0-47B3-8CBA-E2ADDC32CF49}" sourceName="College">
  <pivotTables>
    <pivotTable tabId="4" name="PivotTable1"/>
  </pivotTables>
  <data>
    <tabular pivotCacheId="1176752792">
      <items count="9">
        <i x="2" s="1"/>
        <i x="3" s="1"/>
        <i x="4" s="1"/>
        <i x="5" s="1"/>
        <i x="7" s="1"/>
        <i x="6" s="1"/>
        <i x="1" s="1"/>
        <i x="0" s="1"/>
        <i x="8"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E2" xr10:uid="{2A6EA9D8-6BE9-44E0-B3E5-B4A9C6067E5F}" sourceName="AAE">
  <pivotTables>
    <pivotTable tabId="4" name="PivotTable1"/>
  </pivotTables>
  <data>
    <tabular pivotCacheId="1176752792">
      <items count="3">
        <i x="1" s="1"/>
        <i x="0" s="1"/>
        <i x="2"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3" xr10:uid="{EDC728EB-13E7-4B55-8E73-333A7B59C978}" sourceName="College">
  <pivotTables>
    <pivotTable tabId="5" name="PivotTable1"/>
  </pivotTables>
  <data>
    <tabular pivotCacheId="1893471876">
      <items count="7">
        <i x="1" s="1"/>
        <i x="2" s="1"/>
        <i x="3" s="1"/>
        <i x="4" s="1"/>
        <i x="6" s="1"/>
        <i x="5" s="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4" xr10:uid="{6D588429-30C3-4359-B57A-CBF11C0A0EC4}" sourceName="College">
  <pivotTables>
    <pivotTable tabId="6" name="PivotTable1"/>
  </pivotTables>
  <data>
    <tabular pivotCacheId="186371039">
      <items count="8">
        <i x="1" s="1"/>
        <i x="2" s="1"/>
        <i x="3" s="1"/>
        <i x="4" s="1"/>
        <i x="6" s="1"/>
        <i x="5" s="1"/>
        <i x="0" s="1"/>
        <i x="7"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AA680AEF-6054-416C-8312-01E6E2A74882}" sourceName="Gender">
  <pivotTables>
    <pivotTable tabId="6" name="PivotTable1"/>
  </pivotTables>
  <data>
    <tabular pivotCacheId="186371039">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sts for the years 2013-2016" xr10:uid="{B0DB6CDF-ED2A-4C72-9F4E-99D08B4B4FC5}" cache="Slicer_Test" caption="Tests for the years 2013-2016" style="SlicerStyleOther1" rowHeight="241300"/>
  <slicer name="Tests for the years 2017-2022" xr10:uid="{B0132CD3-A97A-437A-AD6A-506389D08D14}" cache="Slicer_Test1" caption="Tests for the years 2017-2022" style="SlicerStyleOther1" rowHeight="24130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3" xr10:uid="{56BBDB6D-BDBE-4658-B620-A13622937D61}" cache="Slicer_College3" caption="College" style="SlicerStyleOther1" rowHeight="24130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4" xr10:uid="{4535ED9D-BAE3-4779-A584-E897E6D700E1}" cache="Slicer_College4" caption="College" style="SlicerStyleOther1" rowHeight="241300"/>
  <slicer name="Gender" xr10:uid="{6E054CD0-FDD4-4A8A-BEEF-F6C6D00825B3}" cache="Slicer_Gender" caption="Gender" style="SlicerStyleOther1" rowHeight="24130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5" xr10:uid="{94891A37-F370-4C17-8E98-4D56130CFA0D}" cache="Slicer_College5" caption="College" style="SlicerStyleOther1" rowHeight="241300"/>
</slicers>
</file>

<file path=xl/slicers/slicer1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xr10:uid="{A51B6865-3AF5-4462-B572-47FCF34D176A}" cache="Slicer_Ethnicity" caption="Race/Ethnicity" style="SlicerStyleOther1" rowHeight="241300"/>
</slicers>
</file>

<file path=xl/slicers/slicer1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6" xr10:uid="{388A7E41-CD0E-4BB5-98BF-A7A81F8CDBAC}" cache="Slicer_College6" caption="College" style="SlicerStyleOther1" rowHeight="241300"/>
</slicers>
</file>

<file path=xl/slicers/slicer1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7" xr10:uid="{883E5378-76C2-4A6D-9BED-A31FCFB7A54E}" cache="Slicer_College7" caption="College" style="SlicerStyleOther1" rowHeight="241300"/>
</slicers>
</file>

<file path=xl/slicers/slicer1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lass Level" xr10:uid="{5F3B1F67-4369-4081-8553-F7E1C4B7244C}" cache="Slicer_Class_Level" caption="Class Level" style="SlicerStyleOther1" rowHeight="241300"/>
  <slicer name="Class" xr10:uid="{8EAE8DFF-1690-4FC6-BFFC-0DED7654FD7D}" cache="Slicer_Class" caption="Class" style="SlicerStyleOther1" rowHeight="241300"/>
</slicers>
</file>

<file path=xl/slicers/slicer1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idency" xr10:uid="{7CDF069A-9622-4398-892F-9AD76B5C6F74}" cache="Slicer_Residency" caption="Residency" style="SlicerStyleOther1" rowHeight="241300"/>
  <slicer name="Gender 1" xr10:uid="{5525756F-C618-45C2-A28E-D878CE0676F5}" cache="Slicer_Gender1" caption="Gender" style="SlicerStyleOther1" rowHeight="241300"/>
</slicers>
</file>

<file path=xl/slicers/slicer1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8" xr10:uid="{E55D4974-72BE-4F06-B1C0-0DAAA323C1B6}" cache="Slicer_College8" caption="College" style="SlicerStyleOther1" rowHeight="241300"/>
</slicers>
</file>

<file path=xl/slicers/slicer1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9" xr10:uid="{84FF7688-E1CF-456A-B883-DBA5FA0491F6}" cache="Slicer_College9" caption="College" style="SlicerStyleOther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xr10:uid="{7894FBC8-1E7A-4177-B2BF-711E6FF50018}" cache="Slicer_College" caption="College" style="SlicerStyleOther1" rowHeight="241300"/>
  <slicer name="AAE" xr10:uid="{C61AA6CF-BEF4-4CDC-810C-013AF6396F1D}" cache="Slicer_AAE" caption="AAE" style="SlicerStyleOther1" rowHeight="241300"/>
</slicers>
</file>

<file path=xl/slicers/slicer2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10" xr10:uid="{E3F9E1C7-0B9E-44F5-B628-64FD1A6F76B0}" cache="Slicer_College10" caption="College" style="SlicerStyleOther1" rowHeight="241300"/>
</slicers>
</file>

<file path=xl/slicers/slicer2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1" xr10:uid="{D1700213-5378-4079-AB72-56C917383877}" cache="Slicer_Ethnicity1" caption="Race/Ethnicity" style="SlicerStyleOther1" rowHeight="241300"/>
  <slicer name="Gender 2" xr10:uid="{15D6EBF5-B254-43D7-B23B-57BDE2EB871C}" cache="Slicer_Gender2" caption="Gender" style="SlicerStyleOther1" rowHeight="241300"/>
</slicers>
</file>

<file path=xl/slicers/slicer2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2" xr10:uid="{A858DBA4-F74D-4AC5-AA7B-F23B4543F085}" cache="Slicer_Ethnicity2" caption="Race/Ethnicity" startItem="2" style="SlicerStyleOther1" rowHeight="241300"/>
  <slicer name="Gender 3" xr10:uid="{94B92B44-DEAD-4D41-B836-FA0AA33561AC}" cache="Slicer_Gender3" caption="Gender" style="SlicerStyleOther1" rowHeight="241300"/>
</slicers>
</file>

<file path=xl/slicers/slicer2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3" xr10:uid="{6A880EE1-8F92-4EED-A9C7-4D50AF21FA8E}" cache="Slicer_Ethnicity3" caption="Race/Ethnicity" style="SlicerStyleOther1" rowHeight="241300"/>
  <slicer name="Gender 4" xr10:uid="{4E58CEC9-EEAB-4E16-8486-1B008F2EF7F2}" cache="Slicer_Gender4" caption="Gender" style="SlicerStyleOther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1" xr10:uid="{DD8377E6-661A-457D-9822-A66B6E43CC33}" cache="Slicer_College1" caption="College" style="SlicerStyleOther1" rowHeight="241300"/>
  <slicer name="AAE 1" xr10:uid="{3A5AFA50-2168-49D1-A26E-3D32E39D38E3}" cache="Slicer_AAE1" caption="AAE" style="SlicerStyleOther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2" xr10:uid="{46DDF67E-E614-4555-B29B-8CC98C6FCD29}" cache="Slicer_College2" caption="College" style="SlicerStyleOther1" rowHeight="241300"/>
  <slicer name="AAE 2" xr10:uid="{44413086-B06E-4EE4-A778-1385A37C1BCE}" cache="Slicer_AAE2" caption="AAE" style="SlicerStyleOther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idency 1" xr10:uid="{CB438339-D7DC-436A-BAF8-35DE193DC1ED}" cache="Slicer_Residency1" caption="Residency" style="SlicerStyleOther1" rowHeight="241300"/>
  <slicer name="Level" xr10:uid="{F81C4D7A-F593-4ECC-B423-D5589AABE1FA}" cache="Slicer_Level" caption="Level" style="SlicerStyleOther1" rowHeight="241300"/>
  <slicer name="Tuition Division" xr10:uid="{A6E1D052-C0D0-4A5C-9611-E3042E267ECF}" cache="Slicer_Tuition_Division" caption="Tuition Division" style="SlicerStyleOther1"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idency 2" xr10:uid="{429C7DF1-17CB-4908-A7B3-226D45E8487D}" cache="Slicer_Residency2" caption="Residency" style="SlicerStyleOther1" rowHeight="241300"/>
  <slicer name="Level 1" xr10:uid="{1CD76E1D-4898-49E6-9C52-82FABA9AD426}" cache="Slicer_Level1" caption="Level" style="SlicerStyleOther1" rowHeight="241300"/>
  <slicer name="Tuition Division 1" xr10:uid="{94AD2236-15DD-4895-80CE-90A40F5CE843}" cache="Slicer_Tuition_Division1" caption="Tuition Division" style="SlicerStyleOther1"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idency 3" xr10:uid="{2111DD0B-C215-4520-996C-A638BBC442A6}" cache="Slicer_Residency3" caption="Residency" style="SlicerStyleOther1" rowHeight="241300"/>
  <slicer name="Level 2" xr10:uid="{2F064D60-F13E-46EE-BD0B-BCBB65AECFD0}" cache="Slicer_Level2" caption="Level" style="SlicerStyleOther1" rowHeight="241300"/>
  <slicer name="Tuition Division 2" xr10:uid="{53875B83-0D86-43E1-8318-B044905DD853}" cache="Slicer_Tuition_Division2" caption="Tuition Division" style="SlicerStyleOther1"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idency 4" xr10:uid="{16450980-5ADD-4806-BB81-A4FFBCCC090A}" cache="Slicer_Residency4" caption="Residency" style="SlicerStyleOther1" rowHeight="241300"/>
  <slicer name="Level 3" xr10:uid="{C122088C-D584-4837-BE7C-58223B1A8E7C}" cache="Slicer_Level3" caption="Level" style="SlicerStyleOther1" rowHeight="241300"/>
  <slicer name="Tuition Division 3" xr10:uid="{E6B6169B-17BE-475D-9612-16F5DD3968C3}" cache="Slicer_Tuition_Division3" caption="Tuition Division" style="SlicerStyleOther1"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idency 5" xr10:uid="{400E9406-E0D4-4B19-A1BC-758041AAD62B}" cache="Slicer_Residency5" caption="Residency" style="SlicerStyleOther1" rowHeight="241300"/>
  <slicer name="Level 4" xr10:uid="{56BA120E-A387-4291-A513-443625F227D2}" cache="Slicer_Level4" caption="Level" style="SlicerStyleOther1" rowHeight="241300"/>
  <slicer name="Type" xr10:uid="{3929A127-7A42-41E8-9499-81FA3D95FC88}" cache="Slicer_Type" caption="Type"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1C9239-FAA1-451A-B389-4842883B8429}" name="Table1" displayName="Table1" ref="AC3:AH10" totalsRowShown="0">
  <autoFilter ref="AC3:AH10" xr:uid="{37098EC2-63B6-410A-AB7A-23652BCAE231}"/>
  <tableColumns count="6">
    <tableColumn id="1" xr3:uid="{6A730846-CF57-47CC-A56A-ED31A5723E0C}" name="College"/>
    <tableColumn id="3" xr3:uid="{72AF7A69-CCA6-4F7F-B1DE-A8367D0DA501}" name="2019" dataDxfId="183"/>
    <tableColumn id="4" xr3:uid="{6D72938F-3E38-4F11-8EE5-1F09A4724D85}" name="2020" dataDxfId="182"/>
    <tableColumn id="5" xr3:uid="{69390822-B2CC-4CE5-A761-A744B7ABAFA7}" name="2021" dataDxfId="181"/>
    <tableColumn id="6" xr3:uid="{69D14A93-51B8-4AC6-8D5F-31EA6B3F763D}" name="2022" dataDxfId="180"/>
    <tableColumn id="7" xr3:uid="{51E5B0E5-087C-4C33-93C7-30B68B77C81D}" name="2023" dataDxfId="17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DFA7767-5E5F-4A34-A1B3-8E373EDBAFBA}" name="Table7" displayName="Table7" ref="O113:T121" totalsRowShown="0">
  <autoFilter ref="O113:T121" xr:uid="{EE08D651-8DE0-4FBC-98EF-81A51760F53F}"/>
  <tableColumns count="6">
    <tableColumn id="1" xr3:uid="{3973F3D1-D4F9-4534-B79F-04AA1D1D6A3B}" name="College"/>
    <tableColumn id="3" xr3:uid="{AE62088C-EC5A-48BE-9B0D-FBA239D88A98}" name="2019"/>
    <tableColumn id="4" xr3:uid="{8BB56957-394E-49DB-9143-ABD9C22485E6}" name="2020"/>
    <tableColumn id="5" xr3:uid="{F8629834-AE04-4B60-B519-4CFBA6A91C81}" name="2021"/>
    <tableColumn id="6" xr3:uid="{9F3B76EF-C96F-40F7-AA6E-862204C1BAAB}" name="2022"/>
    <tableColumn id="7" xr3:uid="{7BB1F2C5-77DC-4EAB-890E-CDB1B1B6ADF5}" name="20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8E2A0E5-88EA-410F-B37A-1C57A2DE41E4}" name="Table8" displayName="Table8" ref="O111:T119" totalsRowShown="0">
  <autoFilter ref="O111:T119" xr:uid="{1F40BDB1-55FD-4322-B1C0-1829E30FFC7F}"/>
  <tableColumns count="6">
    <tableColumn id="1" xr3:uid="{1F2CBD9C-EA11-4ED2-91CB-BF5C8EE35CD1}" name="College"/>
    <tableColumn id="3" xr3:uid="{EC426F66-F500-4AB0-812E-E4F57DAD9E5D}" name="2019"/>
    <tableColumn id="4" xr3:uid="{F5F52CCA-DB6C-40D1-A9E2-CE8FC3C89518}" name="2020"/>
    <tableColumn id="5" xr3:uid="{4BC66775-9271-4A05-A40B-8A5F01C51850}" name="2021"/>
    <tableColumn id="6" xr3:uid="{6F8A5435-1616-4791-984D-2549D5DF1F68}" name="2022"/>
    <tableColumn id="7" xr3:uid="{2225BA7D-4EEE-48FC-9874-F67A98F54631}" name="202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6.xml"/><Relationship Id="rId4" Type="http://schemas.microsoft.com/office/2007/relationships/slicer" Target="../slicers/slicer5.xml"/></Relationships>
</file>

<file path=xl/worksheets/_rels/sheet12.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7.xml"/><Relationship Id="rId1" Type="http://schemas.openxmlformats.org/officeDocument/2006/relationships/pivotTable" Target="../pivotTables/pivotTable8.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9.xml"/><Relationship Id="rId4" Type="http://schemas.microsoft.com/office/2007/relationships/slicer" Target="../slicers/slicer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pivotTable" Target="../pivotTables/pivotTable10.xml"/><Relationship Id="rId4" Type="http://schemas.microsoft.com/office/2007/relationships/slicer" Target="../slicers/slicer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pivotTable" Target="../pivotTables/pivotTable11.xml"/><Relationship Id="rId4" Type="http://schemas.microsoft.com/office/2007/relationships/slicer" Target="../slicers/slicer1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pivotTable" Target="../pivotTables/pivotTable12.xml"/><Relationship Id="rId4" Type="http://schemas.microsoft.com/office/2007/relationships/slicer" Target="../slicers/slicer1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5.bin"/><Relationship Id="rId1" Type="http://schemas.openxmlformats.org/officeDocument/2006/relationships/pivotTable" Target="../pivotTables/pivotTable13.xml"/><Relationship Id="rId4" Type="http://schemas.microsoft.com/office/2007/relationships/slicer" Target="../slicers/slicer12.x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pivotTable" Target="../pivotTables/pivotTable14.xml"/><Relationship Id="rId4" Type="http://schemas.microsoft.com/office/2007/relationships/slicer" Target="../slicers/slicer13.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ivotTable" Target="../pivotTables/pivotTable15.xml"/><Relationship Id="rId4" Type="http://schemas.microsoft.com/office/2007/relationships/slicer" Target="../slicers/slicer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pivotTable" Target="../pivotTables/pivotTable16.xml"/><Relationship Id="rId4" Type="http://schemas.microsoft.com/office/2007/relationships/slicer" Target="../slicers/slicer15.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ivotTable" Target="../pivotTables/pivotTable17.xml"/><Relationship Id="rId4" Type="http://schemas.microsoft.com/office/2007/relationships/slicer" Target="../slicers/slicer16.xm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ivotTable" Target="../pivotTables/pivotTable18.x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2.bin"/><Relationship Id="rId1" Type="http://schemas.openxmlformats.org/officeDocument/2006/relationships/pivotTable" Target="../pivotTables/pivotTable19.xml"/><Relationship Id="rId4" Type="http://schemas.microsoft.com/office/2007/relationships/slicer" Target="../slicers/slicer17.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3.bin"/><Relationship Id="rId1" Type="http://schemas.openxmlformats.org/officeDocument/2006/relationships/pivotTable" Target="../pivotTables/pivotTable20.x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4.bin"/><Relationship Id="rId1" Type="http://schemas.openxmlformats.org/officeDocument/2006/relationships/pivotTable" Target="../pivotTables/pivotTable21.xml"/><Relationship Id="rId4" Type="http://schemas.microsoft.com/office/2007/relationships/slicer" Target="../slicers/slicer18.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6.bin"/><Relationship Id="rId1" Type="http://schemas.openxmlformats.org/officeDocument/2006/relationships/pivotTable" Target="../pivotTables/pivotTable22.xml"/><Relationship Id="rId4" Type="http://schemas.microsoft.com/office/2007/relationships/slicer" Target="../slicers/slicer19.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07/relationships/slicer" Target="../slicers/slicer2.xml"/></Relationships>
</file>

<file path=xl/worksheets/_rels/sheet4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23.x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7.bin"/><Relationship Id="rId1" Type="http://schemas.openxmlformats.org/officeDocument/2006/relationships/pivotTable" Target="../pivotTables/pivotTable24.xml"/><Relationship Id="rId4" Type="http://schemas.microsoft.com/office/2007/relationships/slicer" Target="../slicers/slicer20.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ivotTable" Target="../pivotTables/pivotTable25.xml"/></Relationships>
</file>

<file path=xl/worksheets/_rels/sheet43.xml.rels><?xml version="1.0" encoding="UTF-8" standalone="yes"?>
<Relationships xmlns="http://schemas.openxmlformats.org/package/2006/relationships"><Relationship Id="rId3" Type="http://schemas.microsoft.com/office/2007/relationships/slicer" Target="../slicers/slicer21.xml"/><Relationship Id="rId2" Type="http://schemas.openxmlformats.org/officeDocument/2006/relationships/drawing" Target="../drawings/drawing23.xml"/><Relationship Id="rId1" Type="http://schemas.openxmlformats.org/officeDocument/2006/relationships/pivotTable" Target="../pivotTables/pivotTable26.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ivotTable" Target="../pivotTables/pivotTable27.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8.bin"/><Relationship Id="rId1" Type="http://schemas.openxmlformats.org/officeDocument/2006/relationships/pivotTable" Target="../pivotTables/pivotTable28.xml"/><Relationship Id="rId4" Type="http://schemas.microsoft.com/office/2007/relationships/slicer" Target="../slicers/slicer22.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0.bin"/><Relationship Id="rId1" Type="http://schemas.openxmlformats.org/officeDocument/2006/relationships/pivotTable" Target="../pivotTables/pivotTable29.xml"/><Relationship Id="rId4" Type="http://schemas.microsoft.com/office/2007/relationships/slicer" Target="../slicers/slicer23.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7D5D5-0D9A-42BD-B030-D37A53F00192}">
  <dimension ref="A1:D30"/>
  <sheetViews>
    <sheetView tabSelected="1" workbookViewId="0"/>
  </sheetViews>
  <sheetFormatPr defaultRowHeight="15" x14ac:dyDescent="0.25"/>
  <cols>
    <col min="1" max="1" width="3" customWidth="1"/>
    <col min="2" max="2" width="46.28515625" customWidth="1"/>
    <col min="3" max="3" width="36.28515625" customWidth="1"/>
    <col min="4" max="4" width="41.28515625" customWidth="1"/>
  </cols>
  <sheetData>
    <row r="1" spans="1:4" ht="23.25" x14ac:dyDescent="0.35">
      <c r="A1" s="56" t="s">
        <v>760</v>
      </c>
      <c r="B1" s="56"/>
      <c r="C1" s="56"/>
      <c r="D1" s="56"/>
    </row>
    <row r="2" spans="1:4" ht="23.25" x14ac:dyDescent="0.35">
      <c r="A2" s="56" t="s">
        <v>0</v>
      </c>
      <c r="B2" s="56"/>
      <c r="C2" s="56"/>
      <c r="D2" s="56"/>
    </row>
    <row r="3" spans="1:4" x14ac:dyDescent="0.25">
      <c r="A3" s="57" t="s">
        <v>1</v>
      </c>
      <c r="B3" s="57"/>
      <c r="C3" s="57"/>
      <c r="D3" s="57"/>
    </row>
    <row r="5" spans="1:4" ht="15.75" thickBot="1" x14ac:dyDescent="0.3"/>
    <row r="6" spans="1:4" ht="16.5" thickTop="1" thickBot="1" x14ac:dyDescent="0.3">
      <c r="A6" s="98">
        <v>1</v>
      </c>
      <c r="B6" s="1" t="s">
        <v>2</v>
      </c>
      <c r="C6" s="2" t="s">
        <v>3</v>
      </c>
      <c r="D6" s="3" t="s">
        <v>761</v>
      </c>
    </row>
    <row r="7" spans="1:4" ht="16.5" thickTop="1" thickBot="1" x14ac:dyDescent="0.3">
      <c r="A7" s="98">
        <v>2</v>
      </c>
      <c r="B7" s="4" t="s">
        <v>4</v>
      </c>
      <c r="C7" s="5" t="s">
        <v>5</v>
      </c>
      <c r="D7" s="6" t="s">
        <v>762</v>
      </c>
    </row>
    <row r="8" spans="1:4" ht="16.5" thickTop="1" thickBot="1" x14ac:dyDescent="0.3">
      <c r="A8" s="98">
        <v>3</v>
      </c>
      <c r="B8" s="7" t="s">
        <v>4</v>
      </c>
      <c r="C8" s="8" t="s">
        <v>6</v>
      </c>
      <c r="D8" s="9" t="s">
        <v>762</v>
      </c>
    </row>
    <row r="9" spans="1:4" ht="16.5" thickTop="1" thickBot="1" x14ac:dyDescent="0.3">
      <c r="A9" s="98">
        <v>4</v>
      </c>
      <c r="B9" s="4" t="s">
        <v>4</v>
      </c>
      <c r="C9" s="5" t="s">
        <v>7</v>
      </c>
      <c r="D9" s="6" t="s">
        <v>762</v>
      </c>
    </row>
    <row r="10" spans="1:4" ht="16.5" thickTop="1" thickBot="1" x14ac:dyDescent="0.3">
      <c r="A10" s="98">
        <v>5</v>
      </c>
      <c r="B10" s="7" t="s">
        <v>8</v>
      </c>
      <c r="C10" s="8" t="s">
        <v>9</v>
      </c>
      <c r="D10" s="9" t="s">
        <v>763</v>
      </c>
    </row>
    <row r="11" spans="1:4" ht="16.5" thickTop="1" thickBot="1" x14ac:dyDescent="0.3">
      <c r="A11" s="98">
        <v>6</v>
      </c>
      <c r="B11" s="4" t="s">
        <v>8</v>
      </c>
      <c r="C11" s="5" t="s">
        <v>10</v>
      </c>
      <c r="D11" s="95" t="s">
        <v>763</v>
      </c>
    </row>
    <row r="12" spans="1:4" ht="16.5" thickTop="1" thickBot="1" x14ac:dyDescent="0.3">
      <c r="A12" s="98">
        <v>7</v>
      </c>
      <c r="B12" s="7" t="s">
        <v>8</v>
      </c>
      <c r="C12" s="8" t="s">
        <v>11</v>
      </c>
      <c r="D12" s="9" t="s">
        <v>763</v>
      </c>
    </row>
    <row r="13" spans="1:4" ht="16.5" thickTop="1" thickBot="1" x14ac:dyDescent="0.3">
      <c r="A13" s="98">
        <v>8</v>
      </c>
      <c r="B13" s="4" t="s">
        <v>8</v>
      </c>
      <c r="C13" s="5" t="s">
        <v>12</v>
      </c>
      <c r="D13" s="95" t="s">
        <v>763</v>
      </c>
    </row>
    <row r="14" spans="1:4" ht="16.5" thickTop="1" thickBot="1" x14ac:dyDescent="0.3">
      <c r="A14" s="98">
        <v>9</v>
      </c>
      <c r="B14" s="7" t="s">
        <v>8</v>
      </c>
      <c r="C14" s="8" t="s">
        <v>13</v>
      </c>
      <c r="D14" s="9" t="s">
        <v>763</v>
      </c>
    </row>
    <row r="15" spans="1:4" ht="16.5" thickTop="1" thickBot="1" x14ac:dyDescent="0.3">
      <c r="A15" s="98">
        <v>10</v>
      </c>
      <c r="B15" s="4" t="s">
        <v>14</v>
      </c>
      <c r="C15" s="5" t="s">
        <v>15</v>
      </c>
      <c r="D15" s="6" t="s">
        <v>764</v>
      </c>
    </row>
    <row r="16" spans="1:4" ht="16.5" thickTop="1" thickBot="1" x14ac:dyDescent="0.3">
      <c r="A16" s="98">
        <v>11</v>
      </c>
      <c r="B16" s="7" t="s">
        <v>16</v>
      </c>
      <c r="C16" s="8" t="s">
        <v>17</v>
      </c>
      <c r="D16" s="9" t="s">
        <v>745</v>
      </c>
    </row>
    <row r="17" spans="1:4" ht="16.5" thickTop="1" thickBot="1" x14ac:dyDescent="0.3">
      <c r="A17" s="98">
        <v>12</v>
      </c>
      <c r="B17" s="4" t="s">
        <v>16</v>
      </c>
      <c r="C17" s="5" t="s">
        <v>18</v>
      </c>
      <c r="D17" s="6" t="s">
        <v>745</v>
      </c>
    </row>
    <row r="18" spans="1:4" ht="16.5" thickTop="1" thickBot="1" x14ac:dyDescent="0.3">
      <c r="A18" s="98">
        <v>13</v>
      </c>
      <c r="B18" s="7" t="s">
        <v>16</v>
      </c>
      <c r="C18" s="8" t="s">
        <v>660</v>
      </c>
      <c r="D18" s="9" t="s">
        <v>745</v>
      </c>
    </row>
    <row r="19" spans="1:4" ht="16.5" thickTop="1" thickBot="1" x14ac:dyDescent="0.3">
      <c r="A19" s="98">
        <v>14</v>
      </c>
      <c r="B19" s="4" t="s">
        <v>16</v>
      </c>
      <c r="C19" s="5" t="s">
        <v>19</v>
      </c>
      <c r="D19" s="6" t="s">
        <v>745</v>
      </c>
    </row>
    <row r="20" spans="1:4" ht="16.5" thickTop="1" thickBot="1" x14ac:dyDescent="0.3">
      <c r="A20" s="98">
        <v>15</v>
      </c>
      <c r="B20" s="7" t="s">
        <v>20</v>
      </c>
      <c r="C20" s="8" t="s">
        <v>21</v>
      </c>
      <c r="D20" s="9" t="s">
        <v>745</v>
      </c>
    </row>
    <row r="21" spans="1:4" ht="16.5" thickTop="1" thickBot="1" x14ac:dyDescent="0.3">
      <c r="A21" s="98">
        <v>16</v>
      </c>
      <c r="B21" s="4" t="s">
        <v>22</v>
      </c>
      <c r="C21" s="5" t="s">
        <v>23</v>
      </c>
      <c r="D21" s="6" t="s">
        <v>745</v>
      </c>
    </row>
    <row r="22" spans="1:4" ht="16.5" thickTop="1" thickBot="1" x14ac:dyDescent="0.3">
      <c r="A22" s="98">
        <v>17</v>
      </c>
      <c r="B22" s="4" t="s">
        <v>16</v>
      </c>
      <c r="C22" s="5" t="s">
        <v>24</v>
      </c>
      <c r="D22" s="6" t="s">
        <v>761</v>
      </c>
    </row>
    <row r="23" spans="1:4" ht="16.5" thickTop="1" thickBot="1" x14ac:dyDescent="0.3">
      <c r="A23" s="98">
        <v>18</v>
      </c>
      <c r="B23" s="7" t="s">
        <v>16</v>
      </c>
      <c r="C23" s="8" t="s">
        <v>25</v>
      </c>
      <c r="D23" s="9" t="s">
        <v>761</v>
      </c>
    </row>
    <row r="24" spans="1:4" ht="16.5" thickTop="1" thickBot="1" x14ac:dyDescent="0.3">
      <c r="A24" s="98">
        <v>19</v>
      </c>
      <c r="B24" s="4" t="s">
        <v>16</v>
      </c>
      <c r="C24" s="5" t="s">
        <v>21</v>
      </c>
      <c r="D24" s="6" t="s">
        <v>761</v>
      </c>
    </row>
    <row r="25" spans="1:4" ht="16.5" thickTop="1" thickBot="1" x14ac:dyDescent="0.3">
      <c r="A25" s="98">
        <v>20</v>
      </c>
      <c r="B25" s="7" t="s">
        <v>26</v>
      </c>
      <c r="C25" s="8" t="s">
        <v>21</v>
      </c>
      <c r="D25" s="9" t="s">
        <v>761</v>
      </c>
    </row>
    <row r="26" spans="1:4" ht="16.5" thickTop="1" thickBot="1" x14ac:dyDescent="0.3">
      <c r="A26" s="98">
        <v>21</v>
      </c>
      <c r="B26" s="4" t="s">
        <v>27</v>
      </c>
      <c r="C26" s="5" t="s">
        <v>21</v>
      </c>
      <c r="D26" s="6" t="s">
        <v>761</v>
      </c>
    </row>
    <row r="27" spans="1:4" ht="16.5" thickTop="1" thickBot="1" x14ac:dyDescent="0.3">
      <c r="A27" s="98">
        <v>22</v>
      </c>
      <c r="B27" s="7" t="s">
        <v>16</v>
      </c>
      <c r="C27" s="8" t="s">
        <v>669</v>
      </c>
      <c r="D27" s="9" t="s">
        <v>761</v>
      </c>
    </row>
    <row r="28" spans="1:4" ht="16.5" thickTop="1" thickBot="1" x14ac:dyDescent="0.3">
      <c r="A28" s="98">
        <v>23</v>
      </c>
      <c r="B28" s="4" t="s">
        <v>26</v>
      </c>
      <c r="C28" s="5" t="s">
        <v>669</v>
      </c>
      <c r="D28" s="6" t="s">
        <v>761</v>
      </c>
    </row>
    <row r="29" spans="1:4" ht="16.5" thickTop="1" thickBot="1" x14ac:dyDescent="0.3">
      <c r="A29" s="98">
        <v>24</v>
      </c>
      <c r="B29" s="7" t="s">
        <v>28</v>
      </c>
      <c r="C29" s="8" t="s">
        <v>669</v>
      </c>
      <c r="D29" s="9" t="s">
        <v>761</v>
      </c>
    </row>
    <row r="30" spans="1:4" ht="15.75" thickTop="1" x14ac:dyDescent="0.25"/>
  </sheetData>
  <hyperlinks>
    <hyperlink ref="A7" location="'AS AAE Freshmen'!A1" display="'AS AAE Freshmen'!A1" xr:uid="{6A8189EB-5AEB-492B-AE9D-A85CE372044B}"/>
    <hyperlink ref="A8" location="'AS AAE New Transfer'!A1" display="'AS AAE New Transfer'!A1" xr:uid="{82C1EEC5-5A1E-410B-A5E8-CED777A108C6}"/>
    <hyperlink ref="A9" location="'AS AAE Graduate'!A1" display="'AS AAE Graduate'!A1" xr:uid="{EEDC8D58-25EC-4A08-A14B-F36583D58AE1}"/>
    <hyperlink ref="A16" location="'AS Enrol All by Major &amp; Class'!A1" display="'AS Enrol All by Major &amp; Class'!A1" xr:uid="{AA510596-B76F-4A3F-89B9-97ED210740E2}"/>
    <hyperlink ref="A17" location="'AS Enrol All by College &amp; Class'!A1" display="'AS Enrol All by College &amp; Class'!A1" xr:uid="{4C07BB84-31B5-40D4-89C8-767C6BC44C1C}"/>
    <hyperlink ref="A20" location="'AS 1st Fresh by College &amp; Major'!A1" display="'AS 1st Fresh by College &amp; Major'!A1" xr:uid="{D08CBC7D-6519-4820-9845-5A03A46A30E8}"/>
    <hyperlink ref="A21" location="'AS New Trans by College &amp; Class'!A1" display="'AS New Trans by College &amp; Class'!A1" xr:uid="{3506DFB0-82F6-4216-BA19-C6385AF75147}"/>
    <hyperlink ref="A22" location="'AS Enroll by Class'!A1" display="'AS Enroll by Class'!A1" xr:uid="{D1F9930A-D9B9-42FD-BCDE-169335ED634F}"/>
    <hyperlink ref="A23" location="'AS Enroll by Res, Gend'!A1" display="'AS Enroll by Res, Gend'!A1" xr:uid="{16BF8805-1A1D-4515-90D8-A4AEBE84E817}"/>
    <hyperlink ref="A24" location="'AS Enroll by College &amp; Mrj'!A1" display="'AS Enroll by College &amp; Mrj'!A1" xr:uid="{73739A42-CFC9-4397-A39C-022DCAC16F3C}"/>
    <hyperlink ref="A25" location="'AS Enroll Under by College&amp;Mrj'!A1" display="'AS Enroll Under by College&amp;Mrj'!A1" xr:uid="{F26A3BA3-B1D8-4C13-80C4-2848346C942B}"/>
    <hyperlink ref="A26" location="'AS Enroll Grad by College&amp;Mrj'!A1" display="'AS Enroll Grad by College&amp;Mrj'!A1" xr:uid="{0A25812C-AC57-461A-95FA-91C21E72DC0A}"/>
    <hyperlink ref="A10" location="'AS Annual Tuition'!A1" display="'AS Annual Tuition'!A1" xr:uid="{C621DCED-A11E-47B7-BFBE-4D5574808368}"/>
    <hyperlink ref="A11" location="'AS Required Fees'!A1" display="'AS Required Fees'!A1" xr:uid="{B6EBDDD8-4478-4C26-BC01-E2F8108A7B80}"/>
    <hyperlink ref="A12" location="'AS Tuition and Required Fees'!A1" display="'AS Tuition and Required Fees'!A1" xr:uid="{59613DC4-5F04-4319-9606-01CDF33BEA4C}"/>
    <hyperlink ref="A13" location="'AS Tuition Rate per Credit'!A1" display="'AS Tuition Rate per Credit'!A1" xr:uid="{723AA233-9650-4343-9D8E-C83A569228CE}"/>
    <hyperlink ref="A14" location="'AS Room and Board Rates'!A1" display="'AS Room and Board Rates'!A1" xr:uid="{BB830D8E-6E50-48CD-B50F-CFEDC13125DA}"/>
    <hyperlink ref="A15" location="'AS Fin Aid Student Budget'!A1" display="'AS Fin Aid Student Budget'!A1" xr:uid="{22C60BD1-F0E1-477A-9BEA-C6E172920662}"/>
    <hyperlink ref="A6" location="'AS Standard Test Scores'!A1" display="'AS Standard Test Scores'!A1" xr:uid="{6B52BB8A-D015-4E05-9CEB-A299DFA0DA53}"/>
    <hyperlink ref="A18" location="'AS Enrol All College &amp; RaceEthn'!A1" display="'AS Enrol All College &amp; RaceEthn'!A1" xr:uid="{CFE9D524-A38E-4C80-9587-5A864C9DA8D6}"/>
    <hyperlink ref="A19" location="'AS Enroll All by Class &amp; RacEth'!A1" display="'AS Enroll All by Class &amp; RacEth'!A1" xr:uid="{7D53C9EA-FE14-4600-9C63-CE6575FA234F}"/>
    <hyperlink ref="A27" location="'AS Enrol All by Gender &amp; RacEth'!A1" display="'AS Enrol All by Gender &amp; RacEth'!A1" xr:uid="{F9DA80AC-52CB-41E8-B7BD-923D951EB539}"/>
    <hyperlink ref="A28" location="'AS Enroll Under by Gender&amp;RacEt'!A1" display="'AS Enroll Under by Gender&amp;RacEt'!A1" xr:uid="{CFFFA417-72B2-4E47-8D96-46B3BFEA6239}"/>
    <hyperlink ref="A29" location="'AS Grad Enrol by Gend &amp; RaceEth'!A1" display="'AS Grad Enrol by Gend &amp; RaceEth'!A1" xr:uid="{190E5949-FE0C-44D4-A74B-3AF13A71E9C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D333E-E808-4DBE-8381-B76576154B3E}">
  <dimension ref="A1:P21"/>
  <sheetViews>
    <sheetView workbookViewId="0"/>
  </sheetViews>
  <sheetFormatPr defaultRowHeight="15" x14ac:dyDescent="0.25"/>
  <cols>
    <col min="1" max="1" width="19.7109375" bestFit="1" customWidth="1"/>
    <col min="2" max="10" width="9.140625" customWidth="1"/>
    <col min="11" max="11" width="8.140625" bestFit="1" customWidth="1"/>
    <col min="12" max="12" width="9.42578125" customWidth="1"/>
  </cols>
  <sheetData>
    <row r="1" spans="1:16" ht="23.25" customHeight="1" x14ac:dyDescent="0.35">
      <c r="A1" s="56" t="s">
        <v>402</v>
      </c>
      <c r="B1" s="56"/>
      <c r="C1" s="56"/>
      <c r="D1" s="56"/>
      <c r="E1" s="56"/>
      <c r="F1" s="56"/>
      <c r="G1" s="56"/>
      <c r="H1" s="56"/>
      <c r="I1" s="56"/>
      <c r="J1" s="56"/>
      <c r="K1" s="56"/>
      <c r="L1" s="52"/>
    </row>
    <row r="2" spans="1:16" ht="23.25" x14ac:dyDescent="0.35">
      <c r="A2" s="56" t="s">
        <v>9</v>
      </c>
      <c r="B2" s="56"/>
      <c r="C2" s="56"/>
      <c r="D2" s="56"/>
      <c r="E2" s="56"/>
      <c r="F2" s="56"/>
      <c r="G2" s="56"/>
      <c r="H2" s="56"/>
      <c r="I2" s="56"/>
      <c r="J2" s="56"/>
      <c r="K2" s="56"/>
      <c r="L2" s="52"/>
      <c r="N2" s="60" t="s">
        <v>409</v>
      </c>
      <c r="O2" s="60"/>
      <c r="P2" s="60"/>
    </row>
    <row r="3" spans="1:16" ht="23.25" x14ac:dyDescent="0.35">
      <c r="A3" s="56" t="s">
        <v>763</v>
      </c>
      <c r="B3" s="56"/>
      <c r="C3" s="56"/>
      <c r="D3" s="56"/>
      <c r="E3" s="56"/>
      <c r="F3" s="56"/>
      <c r="G3" s="56"/>
      <c r="H3" s="56"/>
      <c r="I3" s="56"/>
      <c r="J3" s="56"/>
      <c r="K3" s="56"/>
      <c r="L3" s="52"/>
      <c r="N3" s="59"/>
      <c r="O3" s="59"/>
      <c r="P3" s="59"/>
    </row>
    <row r="4" spans="1:16" x14ac:dyDescent="0.25">
      <c r="A4" s="57" t="s">
        <v>550</v>
      </c>
      <c r="B4" s="57"/>
      <c r="C4" s="57"/>
      <c r="D4" s="57"/>
      <c r="E4" s="57"/>
      <c r="F4" s="57"/>
      <c r="G4" s="57"/>
      <c r="H4" s="57"/>
      <c r="I4" s="57"/>
      <c r="J4" s="57"/>
      <c r="K4" s="57"/>
    </row>
    <row r="7" spans="1:16" x14ac:dyDescent="0.25">
      <c r="A7" s="65" t="s">
        <v>488</v>
      </c>
      <c r="B7" s="64" t="s">
        <v>543</v>
      </c>
      <c r="C7" s="64" t="s">
        <v>544</v>
      </c>
      <c r="D7" s="64" t="s">
        <v>545</v>
      </c>
      <c r="E7" s="64" t="s">
        <v>546</v>
      </c>
      <c r="F7" s="64" t="s">
        <v>547</v>
      </c>
      <c r="G7" s="64" t="s">
        <v>548</v>
      </c>
      <c r="H7" s="64" t="s">
        <v>549</v>
      </c>
      <c r="I7" s="64" t="s">
        <v>656</v>
      </c>
      <c r="J7" s="64" t="s">
        <v>701</v>
      </c>
      <c r="K7" s="64" t="s">
        <v>767</v>
      </c>
    </row>
    <row r="8" spans="1:16" x14ac:dyDescent="0.25">
      <c r="A8" s="45" t="s">
        <v>489</v>
      </c>
    </row>
    <row r="9" spans="1:16" x14ac:dyDescent="0.25">
      <c r="A9" s="46" t="s">
        <v>480</v>
      </c>
    </row>
    <row r="10" spans="1:16" x14ac:dyDescent="0.25">
      <c r="A10" s="22" t="s">
        <v>537</v>
      </c>
      <c r="B10" s="23">
        <v>13740</v>
      </c>
      <c r="C10" s="23">
        <v>13986</v>
      </c>
      <c r="D10" s="23">
        <v>14334</v>
      </c>
      <c r="E10" s="23">
        <v>14774</v>
      </c>
      <c r="F10" s="23">
        <v>15346</v>
      </c>
      <c r="G10" s="23">
        <v>15660</v>
      </c>
      <c r="H10" s="23">
        <v>16130</v>
      </c>
      <c r="I10" s="23">
        <v>16654</v>
      </c>
      <c r="J10" s="23">
        <v>17296</v>
      </c>
      <c r="K10" s="23">
        <v>18074</v>
      </c>
    </row>
    <row r="11" spans="1:16" x14ac:dyDescent="0.25">
      <c r="A11" s="22" t="s">
        <v>538</v>
      </c>
      <c r="B11" s="23">
        <v>13740</v>
      </c>
      <c r="C11" s="23">
        <v>16220</v>
      </c>
      <c r="D11" s="23">
        <v>17167</v>
      </c>
      <c r="E11" s="23">
        <v>17947</v>
      </c>
      <c r="F11" s="23">
        <v>18640</v>
      </c>
      <c r="G11" s="23">
        <v>19018</v>
      </c>
      <c r="H11" s="23">
        <v>19588</v>
      </c>
      <c r="I11" s="23">
        <v>20224</v>
      </c>
      <c r="J11" s="23">
        <v>21002</v>
      </c>
      <c r="K11" s="23">
        <v>21948</v>
      </c>
    </row>
    <row r="12" spans="1:16" x14ac:dyDescent="0.25">
      <c r="A12" s="46" t="s">
        <v>481</v>
      </c>
      <c r="B12" s="23"/>
      <c r="C12" s="23"/>
      <c r="D12" s="23"/>
      <c r="E12" s="23"/>
      <c r="F12" s="23"/>
      <c r="G12" s="23"/>
      <c r="H12" s="23"/>
      <c r="I12" s="23"/>
      <c r="J12" s="23"/>
      <c r="K12" s="23"/>
    </row>
    <row r="13" spans="1:16" x14ac:dyDescent="0.25">
      <c r="A13" s="22" t="s">
        <v>539</v>
      </c>
      <c r="B13" s="23">
        <v>19692</v>
      </c>
      <c r="C13" s="23">
        <v>20676</v>
      </c>
      <c r="D13" s="23">
        <v>24636</v>
      </c>
      <c r="E13" s="23">
        <v>25872</v>
      </c>
      <c r="F13" s="23">
        <v>27432</v>
      </c>
      <c r="G13" s="23">
        <v>29088</v>
      </c>
      <c r="H13" s="23">
        <v>30840</v>
      </c>
      <c r="I13" s="23">
        <v>32232</v>
      </c>
      <c r="J13" s="23">
        <v>33480</v>
      </c>
      <c r="K13" s="23">
        <v>34992</v>
      </c>
    </row>
    <row r="14" spans="1:16" x14ac:dyDescent="0.25">
      <c r="A14" s="22" t="s">
        <v>540</v>
      </c>
      <c r="B14" s="23">
        <v>13128</v>
      </c>
      <c r="C14" s="23">
        <v>13784</v>
      </c>
      <c r="D14" s="23">
        <v>16424</v>
      </c>
      <c r="E14" s="23">
        <v>17248</v>
      </c>
      <c r="F14" s="23">
        <v>18288</v>
      </c>
      <c r="G14" s="23">
        <v>19392</v>
      </c>
      <c r="H14" s="23">
        <v>20560</v>
      </c>
      <c r="I14" s="23">
        <v>21488</v>
      </c>
      <c r="J14" s="23">
        <v>22320</v>
      </c>
      <c r="K14" s="23">
        <v>23328</v>
      </c>
    </row>
    <row r="15" spans="1:16" x14ac:dyDescent="0.25">
      <c r="A15" s="45" t="s">
        <v>541</v>
      </c>
      <c r="B15" s="23"/>
      <c r="C15" s="23"/>
      <c r="D15" s="23"/>
      <c r="E15" s="23"/>
      <c r="F15" s="23"/>
      <c r="G15" s="23"/>
      <c r="H15" s="23"/>
      <c r="I15" s="23"/>
      <c r="J15" s="23"/>
      <c r="K15" s="23"/>
    </row>
    <row r="16" spans="1:16" x14ac:dyDescent="0.25">
      <c r="A16" s="46" t="s">
        <v>480</v>
      </c>
      <c r="B16" s="23"/>
      <c r="C16" s="23"/>
      <c r="D16" s="23"/>
      <c r="E16" s="23"/>
      <c r="F16" s="23"/>
      <c r="G16" s="23"/>
      <c r="H16" s="23"/>
      <c r="I16" s="23"/>
      <c r="J16" s="23"/>
      <c r="K16" s="23"/>
    </row>
    <row r="17" spans="1:11" x14ac:dyDescent="0.25">
      <c r="A17" s="22" t="s">
        <v>537</v>
      </c>
      <c r="B17" s="23">
        <v>29220</v>
      </c>
      <c r="C17" s="23">
        <v>29950</v>
      </c>
      <c r="D17" s="23">
        <v>30668</v>
      </c>
      <c r="E17" s="23">
        <v>32018</v>
      </c>
      <c r="F17" s="23">
        <v>33426</v>
      </c>
      <c r="G17" s="23">
        <v>34896</v>
      </c>
      <c r="H17" s="23">
        <v>36432</v>
      </c>
      <c r="I17" s="23">
        <v>37800</v>
      </c>
      <c r="J17" s="23">
        <v>39256</v>
      </c>
      <c r="K17" s="23">
        <v>41022</v>
      </c>
    </row>
    <row r="18" spans="1:11" x14ac:dyDescent="0.25">
      <c r="A18" s="22" t="s">
        <v>538</v>
      </c>
      <c r="B18" s="23">
        <v>29220</v>
      </c>
      <c r="C18" s="23">
        <v>32571</v>
      </c>
      <c r="D18" s="23">
        <v>34812</v>
      </c>
      <c r="E18" s="23">
        <v>36344</v>
      </c>
      <c r="F18" s="23">
        <v>37944</v>
      </c>
      <c r="G18" s="23">
        <v>39614</v>
      </c>
      <c r="H18" s="23">
        <v>40902</v>
      </c>
      <c r="I18" s="23">
        <v>42232</v>
      </c>
      <c r="J18" s="23">
        <v>43858</v>
      </c>
      <c r="K18" s="23">
        <v>45832</v>
      </c>
    </row>
    <row r="19" spans="1:11" x14ac:dyDescent="0.25">
      <c r="A19" s="46" t="s">
        <v>481</v>
      </c>
      <c r="B19" s="23"/>
      <c r="C19" s="23"/>
      <c r="D19" s="23"/>
      <c r="E19" s="23"/>
      <c r="F19" s="23"/>
      <c r="G19" s="23"/>
      <c r="H19" s="23"/>
      <c r="I19" s="23"/>
      <c r="J19" s="23"/>
      <c r="K19" s="23"/>
    </row>
    <row r="20" spans="1:11" x14ac:dyDescent="0.25">
      <c r="A20" s="22" t="s">
        <v>539</v>
      </c>
      <c r="B20" s="23">
        <v>19692</v>
      </c>
      <c r="C20" s="23">
        <v>20676</v>
      </c>
      <c r="D20" s="23">
        <v>24636</v>
      </c>
      <c r="E20" s="23">
        <v>25872</v>
      </c>
      <c r="F20" s="23">
        <v>27432</v>
      </c>
      <c r="G20" s="23">
        <v>29088</v>
      </c>
      <c r="H20" s="23">
        <v>30840</v>
      </c>
      <c r="I20" s="23">
        <v>32232</v>
      </c>
      <c r="J20" s="23">
        <v>33480</v>
      </c>
      <c r="K20" s="23">
        <v>34992</v>
      </c>
    </row>
    <row r="21" spans="1:11" x14ac:dyDescent="0.25">
      <c r="A21" s="22" t="s">
        <v>540</v>
      </c>
      <c r="B21" s="23">
        <v>13128</v>
      </c>
      <c r="C21" s="23">
        <v>13784</v>
      </c>
      <c r="D21" s="23">
        <v>16424</v>
      </c>
      <c r="E21" s="23">
        <v>17248</v>
      </c>
      <c r="F21" s="23">
        <v>18288</v>
      </c>
      <c r="G21" s="23">
        <v>19392</v>
      </c>
      <c r="H21" s="23">
        <v>20560</v>
      </c>
      <c r="I21" s="23">
        <v>21488</v>
      </c>
      <c r="J21" s="23">
        <v>22320</v>
      </c>
      <c r="K21" s="23">
        <v>23328</v>
      </c>
    </row>
  </sheetData>
  <hyperlinks>
    <hyperlink ref="N2:P3" location="'Table of Contents'!A1" display="Click here to return to Table of Contents" xr:uid="{630B611B-386D-4798-AB61-B7318DAA8DF7}"/>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B70AD-F32C-4F1C-8CE0-AFAF0F67BDEE}">
  <sheetPr>
    <tabColor rgb="FF0070C0"/>
  </sheetPr>
  <dimension ref="A1:S9"/>
  <sheetViews>
    <sheetView workbookViewId="0"/>
  </sheetViews>
  <sheetFormatPr defaultRowHeight="15" x14ac:dyDescent="0.25"/>
  <cols>
    <col min="2" max="2" width="14.42578125" bestFit="1" customWidth="1"/>
    <col min="3" max="3" width="15" bestFit="1" customWidth="1"/>
  </cols>
  <sheetData>
    <row r="1" spans="1:19" x14ac:dyDescent="0.25">
      <c r="A1" t="s">
        <v>488</v>
      </c>
      <c r="B1" t="s">
        <v>529</v>
      </c>
      <c r="C1" t="s">
        <v>530</v>
      </c>
      <c r="D1" s="20" t="s">
        <v>531</v>
      </c>
      <c r="E1" s="20" t="s">
        <v>532</v>
      </c>
      <c r="F1" s="20" t="s">
        <v>533</v>
      </c>
      <c r="G1" s="20" t="s">
        <v>534</v>
      </c>
      <c r="H1" s="20" t="s">
        <v>535</v>
      </c>
      <c r="I1" s="20" t="s">
        <v>536</v>
      </c>
      <c r="J1" s="20" t="s">
        <v>542</v>
      </c>
      <c r="K1" s="20" t="s">
        <v>651</v>
      </c>
      <c r="L1" s="20" t="s">
        <v>700</v>
      </c>
      <c r="M1" s="20" t="s">
        <v>766</v>
      </c>
    </row>
    <row r="2" spans="1:19" x14ac:dyDescent="0.25">
      <c r="A2" t="s">
        <v>489</v>
      </c>
      <c r="B2" t="s">
        <v>480</v>
      </c>
      <c r="C2" t="s">
        <v>537</v>
      </c>
      <c r="D2" s="21">
        <v>13740</v>
      </c>
      <c r="E2" s="21">
        <v>13986</v>
      </c>
      <c r="F2" s="21">
        <v>14334</v>
      </c>
      <c r="G2" s="21">
        <v>14774</v>
      </c>
      <c r="H2" s="21">
        <v>15346</v>
      </c>
      <c r="I2" s="21">
        <v>15660</v>
      </c>
      <c r="J2" s="21">
        <v>16130</v>
      </c>
      <c r="K2" s="11">
        <v>16654</v>
      </c>
      <c r="L2" s="11">
        <v>17296</v>
      </c>
      <c r="M2" s="11">
        <v>18074</v>
      </c>
      <c r="N2" s="11"/>
      <c r="O2" s="11"/>
      <c r="P2" s="11"/>
      <c r="Q2" s="11"/>
      <c r="R2" s="11"/>
      <c r="S2" s="14"/>
    </row>
    <row r="3" spans="1:19" x14ac:dyDescent="0.25">
      <c r="A3" t="s">
        <v>489</v>
      </c>
      <c r="B3" t="s">
        <v>480</v>
      </c>
      <c r="C3" t="s">
        <v>538</v>
      </c>
      <c r="D3" s="21">
        <v>13740</v>
      </c>
      <c r="E3" s="21">
        <v>16220</v>
      </c>
      <c r="F3" s="21">
        <v>17167</v>
      </c>
      <c r="G3" s="21">
        <v>17947</v>
      </c>
      <c r="H3" s="21">
        <v>18640</v>
      </c>
      <c r="I3" s="21">
        <v>19018</v>
      </c>
      <c r="J3" s="21">
        <v>19588</v>
      </c>
      <c r="K3" s="11">
        <v>20224</v>
      </c>
      <c r="L3" s="11">
        <v>21002</v>
      </c>
      <c r="M3" s="11">
        <v>21948</v>
      </c>
      <c r="N3" s="11"/>
      <c r="O3" s="11"/>
      <c r="P3" s="11"/>
      <c r="Q3" s="11"/>
      <c r="R3" s="11"/>
      <c r="S3" s="14"/>
    </row>
    <row r="4" spans="1:19" x14ac:dyDescent="0.25">
      <c r="A4" t="s">
        <v>489</v>
      </c>
      <c r="B4" t="s">
        <v>481</v>
      </c>
      <c r="C4" t="s">
        <v>539</v>
      </c>
      <c r="D4" s="21">
        <v>19692</v>
      </c>
      <c r="E4" s="21">
        <v>20676</v>
      </c>
      <c r="F4" s="21">
        <v>24636</v>
      </c>
      <c r="G4" s="21">
        <v>25872</v>
      </c>
      <c r="H4" s="21">
        <v>27432</v>
      </c>
      <c r="I4" s="21">
        <v>29088</v>
      </c>
      <c r="J4" s="21">
        <v>30840</v>
      </c>
      <c r="K4" s="11">
        <v>32232</v>
      </c>
      <c r="L4" s="11">
        <v>33480</v>
      </c>
      <c r="M4" s="11">
        <v>34992</v>
      </c>
      <c r="N4" s="11"/>
      <c r="O4" s="11"/>
      <c r="P4" s="11"/>
      <c r="Q4" s="11"/>
      <c r="R4" s="11"/>
      <c r="S4" s="14"/>
    </row>
    <row r="5" spans="1:19" x14ac:dyDescent="0.25">
      <c r="A5" t="s">
        <v>489</v>
      </c>
      <c r="B5" t="s">
        <v>481</v>
      </c>
      <c r="C5" t="s">
        <v>540</v>
      </c>
      <c r="D5" s="21">
        <v>13128</v>
      </c>
      <c r="E5" s="21">
        <v>13784</v>
      </c>
      <c r="F5" s="21">
        <v>16424</v>
      </c>
      <c r="G5" s="21">
        <v>17248</v>
      </c>
      <c r="H5" s="21">
        <v>18288</v>
      </c>
      <c r="I5" s="21">
        <v>19392</v>
      </c>
      <c r="J5" s="21">
        <v>20560</v>
      </c>
      <c r="K5" s="11">
        <v>21488</v>
      </c>
      <c r="L5" s="11">
        <v>22320</v>
      </c>
      <c r="M5" s="11">
        <v>23328</v>
      </c>
      <c r="N5" s="11"/>
      <c r="O5" s="11"/>
      <c r="P5" s="11"/>
      <c r="Q5" s="11"/>
      <c r="R5" s="11"/>
      <c r="S5" s="14"/>
    </row>
    <row r="6" spans="1:19" x14ac:dyDescent="0.25">
      <c r="A6" t="s">
        <v>541</v>
      </c>
      <c r="B6" t="s">
        <v>480</v>
      </c>
      <c r="C6" t="s">
        <v>537</v>
      </c>
      <c r="D6" s="21">
        <v>29220</v>
      </c>
      <c r="E6" s="21">
        <v>29950</v>
      </c>
      <c r="F6" s="21">
        <v>30668</v>
      </c>
      <c r="G6" s="21">
        <v>32018</v>
      </c>
      <c r="H6" s="21">
        <v>33426</v>
      </c>
      <c r="I6" s="21">
        <v>34896</v>
      </c>
      <c r="J6" s="21">
        <v>36432</v>
      </c>
      <c r="K6" s="11">
        <v>37800</v>
      </c>
      <c r="L6" s="11">
        <v>39256</v>
      </c>
      <c r="M6" s="11">
        <v>41022</v>
      </c>
      <c r="N6" s="11"/>
      <c r="O6" s="11"/>
      <c r="P6" s="11"/>
      <c r="Q6" s="11"/>
      <c r="R6" s="11"/>
      <c r="S6" s="14"/>
    </row>
    <row r="7" spans="1:19" x14ac:dyDescent="0.25">
      <c r="A7" t="s">
        <v>541</v>
      </c>
      <c r="B7" t="s">
        <v>480</v>
      </c>
      <c r="C7" t="s">
        <v>538</v>
      </c>
      <c r="D7" s="21">
        <v>29220</v>
      </c>
      <c r="E7" s="21">
        <v>32571</v>
      </c>
      <c r="F7" s="21">
        <v>34812</v>
      </c>
      <c r="G7" s="21">
        <v>36344</v>
      </c>
      <c r="H7" s="21">
        <v>37944</v>
      </c>
      <c r="I7" s="21">
        <v>39614</v>
      </c>
      <c r="J7" s="21">
        <v>40902</v>
      </c>
      <c r="K7" s="11">
        <v>42232</v>
      </c>
      <c r="L7" s="11">
        <v>43858</v>
      </c>
      <c r="M7" s="11">
        <v>45832</v>
      </c>
      <c r="N7" s="11"/>
      <c r="O7" s="11"/>
      <c r="P7" s="11"/>
      <c r="Q7" s="11"/>
      <c r="R7" s="11"/>
      <c r="S7" s="14"/>
    </row>
    <row r="8" spans="1:19" x14ac:dyDescent="0.25">
      <c r="A8" t="s">
        <v>541</v>
      </c>
      <c r="B8" t="s">
        <v>481</v>
      </c>
      <c r="C8" t="s">
        <v>539</v>
      </c>
      <c r="D8" s="21">
        <v>19692</v>
      </c>
      <c r="E8" s="21">
        <v>20676</v>
      </c>
      <c r="F8" s="21">
        <v>24636</v>
      </c>
      <c r="G8" s="21">
        <v>25872</v>
      </c>
      <c r="H8" s="21">
        <v>27432</v>
      </c>
      <c r="I8" s="21">
        <v>29088</v>
      </c>
      <c r="J8" s="21">
        <v>30840</v>
      </c>
      <c r="K8" s="11">
        <v>32232</v>
      </c>
      <c r="L8" s="11">
        <v>33480</v>
      </c>
      <c r="M8" s="11">
        <v>34992</v>
      </c>
      <c r="N8" s="11"/>
      <c r="O8" s="11"/>
      <c r="P8" s="11"/>
      <c r="Q8" s="11"/>
      <c r="R8" s="11"/>
      <c r="S8" s="14"/>
    </row>
    <row r="9" spans="1:19" x14ac:dyDescent="0.25">
      <c r="A9" t="s">
        <v>541</v>
      </c>
      <c r="B9" t="s">
        <v>481</v>
      </c>
      <c r="C9" t="s">
        <v>540</v>
      </c>
      <c r="D9" s="21">
        <v>13128</v>
      </c>
      <c r="E9" s="21">
        <v>13784</v>
      </c>
      <c r="F9" s="21">
        <v>16424</v>
      </c>
      <c r="G9" s="21">
        <v>17248</v>
      </c>
      <c r="H9" s="21">
        <v>18288</v>
      </c>
      <c r="I9" s="21">
        <v>19392</v>
      </c>
      <c r="J9" s="21">
        <v>20560</v>
      </c>
      <c r="K9" s="11">
        <v>21488</v>
      </c>
      <c r="L9" s="11">
        <v>22320</v>
      </c>
      <c r="M9" s="11">
        <v>23328</v>
      </c>
      <c r="N9" s="11"/>
      <c r="O9" s="11"/>
      <c r="P9" s="11"/>
      <c r="Q9" s="11"/>
      <c r="R9" s="11"/>
      <c r="S9" s="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B8C6-7BCE-4D59-A831-591502656E9C}">
  <dimension ref="A1:P22"/>
  <sheetViews>
    <sheetView workbookViewId="0"/>
  </sheetViews>
  <sheetFormatPr defaultRowHeight="15" x14ac:dyDescent="0.25"/>
  <cols>
    <col min="1" max="1" width="19.7109375" bestFit="1" customWidth="1"/>
    <col min="2" max="12" width="10" customWidth="1"/>
  </cols>
  <sheetData>
    <row r="1" spans="1:16" ht="23.25" customHeight="1" x14ac:dyDescent="0.35">
      <c r="A1" s="56" t="s">
        <v>402</v>
      </c>
      <c r="B1" s="56"/>
      <c r="C1" s="56"/>
      <c r="D1" s="56"/>
      <c r="E1" s="56"/>
      <c r="F1" s="56"/>
      <c r="G1" s="56"/>
      <c r="H1" s="56"/>
      <c r="I1" s="56"/>
      <c r="J1" s="56"/>
      <c r="K1" s="56"/>
      <c r="L1" s="52"/>
    </row>
    <row r="2" spans="1:16" ht="23.25" x14ac:dyDescent="0.35">
      <c r="A2" s="56" t="s">
        <v>10</v>
      </c>
      <c r="B2" s="56"/>
      <c r="C2" s="56"/>
      <c r="D2" s="56"/>
      <c r="E2" s="56"/>
      <c r="F2" s="56"/>
      <c r="G2" s="56"/>
      <c r="H2" s="56"/>
      <c r="I2" s="56"/>
      <c r="J2" s="56"/>
      <c r="K2" s="56"/>
      <c r="L2" s="52"/>
      <c r="N2" s="60" t="s">
        <v>409</v>
      </c>
      <c r="O2" s="60"/>
      <c r="P2" s="60"/>
    </row>
    <row r="3" spans="1:16" ht="23.25" x14ac:dyDescent="0.35">
      <c r="A3" s="56" t="s">
        <v>763</v>
      </c>
      <c r="B3" s="56"/>
      <c r="C3" s="56"/>
      <c r="D3" s="56"/>
      <c r="E3" s="56"/>
      <c r="F3" s="56"/>
      <c r="G3" s="56"/>
      <c r="H3" s="56"/>
      <c r="I3" s="56"/>
      <c r="J3" s="56"/>
      <c r="K3" s="56"/>
      <c r="L3" s="52"/>
      <c r="N3" s="60"/>
      <c r="O3" s="60"/>
      <c r="P3" s="60"/>
    </row>
    <row r="4" spans="1:16" x14ac:dyDescent="0.25">
      <c r="A4" s="57" t="s">
        <v>550</v>
      </c>
      <c r="B4" s="57"/>
      <c r="C4" s="57"/>
      <c r="D4" s="57"/>
      <c r="E4" s="57"/>
      <c r="F4" s="57"/>
      <c r="G4" s="57"/>
      <c r="H4" s="57"/>
      <c r="I4" s="57"/>
      <c r="J4" s="57"/>
      <c r="K4" s="57"/>
    </row>
    <row r="5" spans="1:16" x14ac:dyDescent="0.25">
      <c r="A5" s="61" t="s">
        <v>551</v>
      </c>
      <c r="B5" s="58"/>
      <c r="C5" s="58"/>
      <c r="D5" s="58"/>
      <c r="E5" s="58"/>
      <c r="F5" s="58"/>
      <c r="G5" s="58"/>
      <c r="H5" s="58"/>
      <c r="I5" s="58"/>
      <c r="J5" s="58"/>
      <c r="K5" s="58"/>
      <c r="L5" s="53"/>
    </row>
    <row r="8" spans="1:16" x14ac:dyDescent="0.25">
      <c r="A8" s="65" t="s">
        <v>488</v>
      </c>
      <c r="B8" s="64" t="s">
        <v>543</v>
      </c>
      <c r="C8" s="64" t="s">
        <v>544</v>
      </c>
      <c r="D8" s="64" t="s">
        <v>545</v>
      </c>
      <c r="E8" s="64" t="s">
        <v>546</v>
      </c>
      <c r="F8" s="64" t="s">
        <v>547</v>
      </c>
      <c r="G8" s="64" t="s">
        <v>548</v>
      </c>
      <c r="H8" s="64" t="s">
        <v>549</v>
      </c>
      <c r="I8" s="64" t="s">
        <v>656</v>
      </c>
      <c r="J8" s="64" t="s">
        <v>701</v>
      </c>
      <c r="K8" s="64" t="s">
        <v>767</v>
      </c>
    </row>
    <row r="9" spans="1:16" x14ac:dyDescent="0.25">
      <c r="A9" s="45" t="s">
        <v>489</v>
      </c>
    </row>
    <row r="10" spans="1:16" x14ac:dyDescent="0.25">
      <c r="A10" s="46" t="s">
        <v>480</v>
      </c>
      <c r="B10" s="14"/>
      <c r="C10" s="14"/>
      <c r="D10" s="14"/>
      <c r="E10" s="14"/>
      <c r="F10" s="14"/>
      <c r="G10" s="14"/>
      <c r="H10" s="14"/>
      <c r="I10" s="14"/>
      <c r="J10" s="14"/>
      <c r="K10" s="14"/>
    </row>
    <row r="11" spans="1:16" x14ac:dyDescent="0.25">
      <c r="A11" s="22" t="s">
        <v>537</v>
      </c>
      <c r="B11" s="23">
        <v>300</v>
      </c>
      <c r="C11" s="23">
        <v>300</v>
      </c>
      <c r="D11" s="23">
        <v>300</v>
      </c>
      <c r="E11" s="23">
        <v>300</v>
      </c>
      <c r="F11" s="23">
        <v>300</v>
      </c>
      <c r="G11" s="23">
        <v>300</v>
      </c>
      <c r="H11" s="23">
        <v>306</v>
      </c>
      <c r="I11" s="23">
        <v>312</v>
      </c>
      <c r="J11" s="23">
        <v>318</v>
      </c>
      <c r="K11" s="23">
        <v>318</v>
      </c>
    </row>
    <row r="12" spans="1:16" x14ac:dyDescent="0.25">
      <c r="A12" s="22" t="s">
        <v>538</v>
      </c>
      <c r="B12" s="23">
        <v>2100</v>
      </c>
      <c r="C12" s="23">
        <v>300</v>
      </c>
      <c r="D12" s="23">
        <v>300</v>
      </c>
      <c r="E12" s="23">
        <v>300</v>
      </c>
      <c r="F12" s="23">
        <v>300</v>
      </c>
      <c r="G12" s="23">
        <v>300</v>
      </c>
      <c r="H12" s="23">
        <v>306</v>
      </c>
      <c r="I12" s="23">
        <v>312</v>
      </c>
      <c r="J12" s="23">
        <v>318</v>
      </c>
      <c r="K12" s="23">
        <v>318</v>
      </c>
    </row>
    <row r="13" spans="1:16" x14ac:dyDescent="0.25">
      <c r="A13" s="46" t="s">
        <v>481</v>
      </c>
      <c r="B13" s="14"/>
      <c r="C13" s="14"/>
      <c r="D13" s="14"/>
      <c r="E13" s="14"/>
      <c r="F13" s="14"/>
      <c r="G13" s="14"/>
      <c r="H13" s="14"/>
      <c r="I13" s="14"/>
      <c r="J13" s="14"/>
      <c r="K13" s="14"/>
    </row>
    <row r="14" spans="1:16" x14ac:dyDescent="0.25">
      <c r="A14" s="22" t="s">
        <v>539</v>
      </c>
      <c r="B14" s="23">
        <v>2048</v>
      </c>
      <c r="C14" s="23">
        <v>2148</v>
      </c>
      <c r="D14" s="23">
        <v>248</v>
      </c>
      <c r="E14" s="23">
        <v>248</v>
      </c>
      <c r="F14" s="23">
        <v>248</v>
      </c>
      <c r="G14" s="23">
        <v>248</v>
      </c>
      <c r="H14" s="23">
        <v>252</v>
      </c>
      <c r="I14" s="23">
        <v>256</v>
      </c>
      <c r="J14" s="23">
        <v>260</v>
      </c>
      <c r="K14" s="23">
        <v>260</v>
      </c>
    </row>
    <row r="15" spans="1:16" x14ac:dyDescent="0.25">
      <c r="A15" s="22" t="s">
        <v>540</v>
      </c>
      <c r="B15" s="23">
        <v>2048</v>
      </c>
      <c r="C15" s="23">
        <v>2148</v>
      </c>
      <c r="D15" s="23">
        <v>248</v>
      </c>
      <c r="E15" s="23">
        <v>248</v>
      </c>
      <c r="F15" s="23">
        <v>248</v>
      </c>
      <c r="G15" s="23">
        <v>248</v>
      </c>
      <c r="H15" s="23">
        <v>252</v>
      </c>
      <c r="I15" s="23">
        <v>256</v>
      </c>
      <c r="J15" s="23">
        <v>260</v>
      </c>
      <c r="K15" s="23">
        <v>260</v>
      </c>
    </row>
    <row r="16" spans="1:16" x14ac:dyDescent="0.25">
      <c r="A16" s="45" t="s">
        <v>541</v>
      </c>
      <c r="B16" s="14"/>
      <c r="C16" s="14"/>
      <c r="D16" s="14"/>
      <c r="E16" s="14"/>
      <c r="F16" s="14"/>
      <c r="G16" s="14"/>
      <c r="H16" s="14"/>
      <c r="I16" s="14"/>
      <c r="J16" s="14"/>
      <c r="K16" s="14"/>
    </row>
    <row r="17" spans="1:11" x14ac:dyDescent="0.25">
      <c r="A17" s="46" t="s">
        <v>480</v>
      </c>
      <c r="B17" s="14"/>
      <c r="C17" s="14"/>
      <c r="D17" s="14"/>
      <c r="E17" s="14"/>
      <c r="F17" s="14"/>
      <c r="G17" s="14"/>
      <c r="H17" s="14"/>
      <c r="I17" s="14"/>
      <c r="J17" s="14"/>
      <c r="K17" s="14"/>
    </row>
    <row r="18" spans="1:11" x14ac:dyDescent="0.25">
      <c r="A18" s="22" t="s">
        <v>537</v>
      </c>
      <c r="B18" s="23">
        <v>300</v>
      </c>
      <c r="C18" s="23">
        <v>300</v>
      </c>
      <c r="D18" s="23">
        <v>300</v>
      </c>
      <c r="E18" s="23">
        <v>300</v>
      </c>
      <c r="F18" s="23">
        <v>300</v>
      </c>
      <c r="G18" s="23">
        <v>300</v>
      </c>
      <c r="H18" s="23">
        <v>306</v>
      </c>
      <c r="I18" s="23">
        <v>312</v>
      </c>
      <c r="J18" s="23">
        <v>318</v>
      </c>
      <c r="K18" s="23">
        <v>318</v>
      </c>
    </row>
    <row r="19" spans="1:11" x14ac:dyDescent="0.25">
      <c r="A19" s="22" t="s">
        <v>538</v>
      </c>
      <c r="B19" s="23">
        <v>2100</v>
      </c>
      <c r="C19" s="23">
        <v>300</v>
      </c>
      <c r="D19" s="23">
        <v>300</v>
      </c>
      <c r="E19" s="23">
        <v>300</v>
      </c>
      <c r="F19" s="23">
        <v>300</v>
      </c>
      <c r="G19" s="23">
        <v>300</v>
      </c>
      <c r="H19" s="23">
        <v>306</v>
      </c>
      <c r="I19" s="23">
        <v>312</v>
      </c>
      <c r="J19" s="23">
        <v>318</v>
      </c>
      <c r="K19" s="23">
        <v>318</v>
      </c>
    </row>
    <row r="20" spans="1:11" x14ac:dyDescent="0.25">
      <c r="A20" s="46" t="s">
        <v>481</v>
      </c>
      <c r="B20" s="14"/>
      <c r="C20" s="14"/>
      <c r="D20" s="14"/>
      <c r="E20" s="14"/>
      <c r="F20" s="14"/>
      <c r="G20" s="14"/>
      <c r="H20" s="14"/>
      <c r="I20" s="14"/>
      <c r="J20" s="14"/>
      <c r="K20" s="14"/>
    </row>
    <row r="21" spans="1:11" x14ac:dyDescent="0.25">
      <c r="A21" s="22" t="s">
        <v>539</v>
      </c>
      <c r="B21" s="62">
        <v>2448</v>
      </c>
      <c r="C21" s="62">
        <v>2548</v>
      </c>
      <c r="D21" s="62">
        <v>648</v>
      </c>
      <c r="E21" s="62">
        <v>748</v>
      </c>
      <c r="F21" s="62">
        <v>748</v>
      </c>
      <c r="G21" s="62">
        <v>748</v>
      </c>
      <c r="H21" s="62">
        <v>752</v>
      </c>
      <c r="I21" s="99">
        <v>756</v>
      </c>
      <c r="J21" s="99">
        <v>760</v>
      </c>
      <c r="K21" s="99">
        <v>760</v>
      </c>
    </row>
    <row r="22" spans="1:11" x14ac:dyDescent="0.25">
      <c r="A22" s="22" t="s">
        <v>540</v>
      </c>
      <c r="B22" s="62">
        <v>2448</v>
      </c>
      <c r="C22" s="62">
        <v>2548</v>
      </c>
      <c r="D22" s="62">
        <v>648</v>
      </c>
      <c r="E22" s="62">
        <v>748</v>
      </c>
      <c r="F22" s="62">
        <v>748</v>
      </c>
      <c r="G22" s="62">
        <v>748</v>
      </c>
      <c r="H22" s="62">
        <v>752</v>
      </c>
      <c r="I22" s="99">
        <v>756</v>
      </c>
      <c r="J22" s="99">
        <v>760</v>
      </c>
      <c r="K22" s="99">
        <v>760</v>
      </c>
    </row>
  </sheetData>
  <hyperlinks>
    <hyperlink ref="N2:P3" location="'Table of Contents'!A1" display="Click here to return to Table of Contents" xr:uid="{E84D95C1-45D9-4031-A39C-C32F4BA0AD17}"/>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6E38-ECC6-4591-996A-C7135937C202}">
  <sheetPr>
    <tabColor rgb="FF0070C0"/>
  </sheetPr>
  <dimension ref="A1:M9"/>
  <sheetViews>
    <sheetView workbookViewId="0"/>
  </sheetViews>
  <sheetFormatPr defaultRowHeight="15" x14ac:dyDescent="0.25"/>
  <cols>
    <col min="2" max="2" width="14.42578125" bestFit="1" customWidth="1"/>
    <col min="3" max="3" width="15" bestFit="1" customWidth="1"/>
    <col min="4" max="4" width="9.140625" customWidth="1"/>
  </cols>
  <sheetData>
    <row r="1" spans="1:13" x14ac:dyDescent="0.25">
      <c r="A1" t="s">
        <v>488</v>
      </c>
      <c r="B1" t="s">
        <v>529</v>
      </c>
      <c r="C1" t="s">
        <v>530</v>
      </c>
      <c r="D1" s="20" t="s">
        <v>531</v>
      </c>
      <c r="E1" s="20" t="s">
        <v>532</v>
      </c>
      <c r="F1" s="20" t="s">
        <v>533</v>
      </c>
      <c r="G1" s="20" t="s">
        <v>534</v>
      </c>
      <c r="H1" s="20" t="s">
        <v>535</v>
      </c>
      <c r="I1" s="20" t="s">
        <v>536</v>
      </c>
      <c r="J1" s="20" t="s">
        <v>542</v>
      </c>
      <c r="K1" s="20" t="s">
        <v>651</v>
      </c>
      <c r="L1" s="20" t="s">
        <v>700</v>
      </c>
      <c r="M1" s="20" t="s">
        <v>766</v>
      </c>
    </row>
    <row r="2" spans="1:13" x14ac:dyDescent="0.25">
      <c r="A2" t="s">
        <v>489</v>
      </c>
      <c r="B2" t="s">
        <v>480</v>
      </c>
      <c r="C2" t="s">
        <v>537</v>
      </c>
      <c r="D2" s="21">
        <v>300</v>
      </c>
      <c r="E2" s="21">
        <v>300</v>
      </c>
      <c r="F2" s="21">
        <v>300</v>
      </c>
      <c r="G2" s="21">
        <v>300</v>
      </c>
      <c r="H2" s="21">
        <v>300</v>
      </c>
      <c r="I2" s="21">
        <v>300</v>
      </c>
      <c r="J2" s="21">
        <v>306</v>
      </c>
      <c r="K2" s="21">
        <v>312</v>
      </c>
      <c r="L2" s="21">
        <v>318</v>
      </c>
      <c r="M2" s="21">
        <v>318</v>
      </c>
    </row>
    <row r="3" spans="1:13" x14ac:dyDescent="0.25">
      <c r="A3" t="s">
        <v>489</v>
      </c>
      <c r="B3" t="s">
        <v>480</v>
      </c>
      <c r="C3" t="s">
        <v>538</v>
      </c>
      <c r="D3" s="21">
        <v>2100</v>
      </c>
      <c r="E3" s="21">
        <v>300</v>
      </c>
      <c r="F3" s="21">
        <v>300</v>
      </c>
      <c r="G3" s="21">
        <v>300</v>
      </c>
      <c r="H3" s="21">
        <v>300</v>
      </c>
      <c r="I3" s="21">
        <v>300</v>
      </c>
      <c r="J3" s="21">
        <v>306</v>
      </c>
      <c r="K3" s="21">
        <v>312</v>
      </c>
      <c r="L3" s="21">
        <v>318</v>
      </c>
      <c r="M3" s="21">
        <v>318</v>
      </c>
    </row>
    <row r="4" spans="1:13" x14ac:dyDescent="0.25">
      <c r="A4" t="s">
        <v>489</v>
      </c>
      <c r="B4" t="s">
        <v>481</v>
      </c>
      <c r="C4" t="s">
        <v>539</v>
      </c>
      <c r="D4" s="21">
        <v>2048</v>
      </c>
      <c r="E4" s="21">
        <v>2148</v>
      </c>
      <c r="F4" s="21">
        <v>248</v>
      </c>
      <c r="G4" s="21">
        <v>248</v>
      </c>
      <c r="H4" s="21">
        <v>248</v>
      </c>
      <c r="I4" s="21">
        <v>248</v>
      </c>
      <c r="J4" s="21">
        <v>252</v>
      </c>
      <c r="K4" s="21">
        <v>256</v>
      </c>
      <c r="L4" s="21">
        <v>260</v>
      </c>
      <c r="M4" s="21">
        <v>260</v>
      </c>
    </row>
    <row r="5" spans="1:13" x14ac:dyDescent="0.25">
      <c r="A5" t="s">
        <v>489</v>
      </c>
      <c r="B5" t="s">
        <v>481</v>
      </c>
      <c r="C5" t="s">
        <v>540</v>
      </c>
      <c r="D5" s="21">
        <v>2048</v>
      </c>
      <c r="E5" s="21">
        <v>2148</v>
      </c>
      <c r="F5" s="21">
        <v>248</v>
      </c>
      <c r="G5" s="21">
        <v>248</v>
      </c>
      <c r="H5" s="21">
        <v>248</v>
      </c>
      <c r="I5" s="21">
        <v>248</v>
      </c>
      <c r="J5" s="21">
        <v>252</v>
      </c>
      <c r="K5" s="21">
        <v>256</v>
      </c>
      <c r="L5" s="21">
        <v>260</v>
      </c>
      <c r="M5" s="21">
        <v>260</v>
      </c>
    </row>
    <row r="6" spans="1:13" x14ac:dyDescent="0.25">
      <c r="A6" t="s">
        <v>541</v>
      </c>
      <c r="B6" t="s">
        <v>480</v>
      </c>
      <c r="C6" t="s">
        <v>537</v>
      </c>
      <c r="D6" s="21">
        <v>300</v>
      </c>
      <c r="E6" s="21">
        <v>300</v>
      </c>
      <c r="F6" s="21">
        <v>300</v>
      </c>
      <c r="G6" s="21">
        <v>300</v>
      </c>
      <c r="H6" s="21">
        <v>300</v>
      </c>
      <c r="I6" s="21">
        <v>300</v>
      </c>
      <c r="J6" s="21">
        <v>306</v>
      </c>
      <c r="K6" s="21">
        <v>312</v>
      </c>
      <c r="L6" s="21">
        <v>318</v>
      </c>
      <c r="M6" s="21">
        <v>318</v>
      </c>
    </row>
    <row r="7" spans="1:13" x14ac:dyDescent="0.25">
      <c r="A7" t="s">
        <v>541</v>
      </c>
      <c r="B7" t="s">
        <v>480</v>
      </c>
      <c r="C7" t="s">
        <v>538</v>
      </c>
      <c r="D7" s="21">
        <v>2100</v>
      </c>
      <c r="E7" s="21">
        <v>300</v>
      </c>
      <c r="F7" s="21">
        <v>300</v>
      </c>
      <c r="G7" s="21">
        <v>300</v>
      </c>
      <c r="H7" s="21">
        <v>300</v>
      </c>
      <c r="I7" s="21">
        <v>300</v>
      </c>
      <c r="J7" s="21">
        <v>306</v>
      </c>
      <c r="K7" s="21">
        <v>312</v>
      </c>
      <c r="L7" s="21">
        <v>318</v>
      </c>
      <c r="M7" s="21">
        <v>318</v>
      </c>
    </row>
    <row r="8" spans="1:13" x14ac:dyDescent="0.25">
      <c r="A8" t="s">
        <v>541</v>
      </c>
      <c r="B8" t="s">
        <v>481</v>
      </c>
      <c r="C8" t="s">
        <v>539</v>
      </c>
      <c r="D8" s="24">
        <v>2448</v>
      </c>
      <c r="E8" s="24">
        <v>2548</v>
      </c>
      <c r="F8" s="24">
        <v>648</v>
      </c>
      <c r="G8" s="24">
        <v>748</v>
      </c>
      <c r="H8" s="24">
        <v>748</v>
      </c>
      <c r="I8" s="24">
        <v>748</v>
      </c>
      <c r="J8" s="24">
        <v>752</v>
      </c>
      <c r="K8" s="24">
        <v>756</v>
      </c>
      <c r="L8" s="24">
        <v>760</v>
      </c>
      <c r="M8" s="24">
        <v>760</v>
      </c>
    </row>
    <row r="9" spans="1:13" x14ac:dyDescent="0.25">
      <c r="A9" t="s">
        <v>541</v>
      </c>
      <c r="B9" t="s">
        <v>481</v>
      </c>
      <c r="C9" t="s">
        <v>540</v>
      </c>
      <c r="D9" s="24">
        <v>2448</v>
      </c>
      <c r="E9" s="24">
        <v>2548</v>
      </c>
      <c r="F9" s="24">
        <v>648</v>
      </c>
      <c r="G9" s="24">
        <v>748</v>
      </c>
      <c r="H9" s="24">
        <v>748</v>
      </c>
      <c r="I9" s="24">
        <v>748</v>
      </c>
      <c r="J9" s="24">
        <v>752</v>
      </c>
      <c r="K9" s="24">
        <v>756</v>
      </c>
      <c r="L9" s="24">
        <v>760</v>
      </c>
      <c r="M9" s="24">
        <v>760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EA780-41F4-40DD-B88E-4DB66A94CDD1}">
  <dimension ref="A1:P22"/>
  <sheetViews>
    <sheetView workbookViewId="0"/>
  </sheetViews>
  <sheetFormatPr defaultRowHeight="15" x14ac:dyDescent="0.25"/>
  <cols>
    <col min="1" max="1" width="19.7109375" bestFit="1" customWidth="1"/>
    <col min="2" max="12" width="10" customWidth="1"/>
  </cols>
  <sheetData>
    <row r="1" spans="1:16" ht="23.25" customHeight="1" x14ac:dyDescent="0.35">
      <c r="A1" s="56" t="s">
        <v>402</v>
      </c>
      <c r="B1" s="56"/>
      <c r="C1" s="56"/>
      <c r="D1" s="56"/>
      <c r="E1" s="56"/>
      <c r="F1" s="56"/>
      <c r="G1" s="56"/>
      <c r="H1" s="56"/>
      <c r="I1" s="56"/>
      <c r="J1" s="56"/>
      <c r="K1" s="56"/>
      <c r="L1" s="52"/>
    </row>
    <row r="2" spans="1:16" ht="23.25" x14ac:dyDescent="0.35">
      <c r="A2" s="56" t="s">
        <v>11</v>
      </c>
      <c r="B2" s="56"/>
      <c r="C2" s="56"/>
      <c r="D2" s="56"/>
      <c r="E2" s="56"/>
      <c r="F2" s="56"/>
      <c r="G2" s="56"/>
      <c r="H2" s="56"/>
      <c r="I2" s="56"/>
      <c r="J2" s="56"/>
      <c r="K2" s="56"/>
      <c r="L2" s="52"/>
      <c r="N2" s="60" t="s">
        <v>409</v>
      </c>
      <c r="O2" s="60"/>
      <c r="P2" s="60"/>
    </row>
    <row r="3" spans="1:16" ht="23.25" x14ac:dyDescent="0.35">
      <c r="A3" s="56" t="s">
        <v>763</v>
      </c>
      <c r="B3" s="56"/>
      <c r="C3" s="56"/>
      <c r="D3" s="56"/>
      <c r="E3" s="56"/>
      <c r="F3" s="56"/>
      <c r="G3" s="56"/>
      <c r="H3" s="56"/>
      <c r="I3" s="56"/>
      <c r="J3" s="56"/>
      <c r="K3" s="56"/>
      <c r="L3" s="52"/>
      <c r="N3" s="60"/>
      <c r="O3" s="60"/>
      <c r="P3" s="60"/>
    </row>
    <row r="4" spans="1:16" x14ac:dyDescent="0.25">
      <c r="A4" s="57" t="s">
        <v>550</v>
      </c>
      <c r="B4" s="57"/>
      <c r="C4" s="57"/>
      <c r="D4" s="57"/>
      <c r="E4" s="57"/>
      <c r="F4" s="57"/>
      <c r="G4" s="57"/>
      <c r="H4" s="57"/>
      <c r="I4" s="57"/>
      <c r="J4" s="57"/>
      <c r="K4" s="57"/>
      <c r="N4" s="59"/>
      <c r="O4" s="59"/>
      <c r="P4" s="59"/>
    </row>
    <row r="5" spans="1:16" x14ac:dyDescent="0.25">
      <c r="A5" s="61" t="s">
        <v>551</v>
      </c>
      <c r="B5" s="58"/>
      <c r="C5" s="58"/>
      <c r="D5" s="58"/>
      <c r="E5" s="58"/>
      <c r="F5" s="58"/>
      <c r="G5" s="58"/>
      <c r="H5" s="58"/>
      <c r="I5" s="58"/>
      <c r="J5" s="58"/>
      <c r="K5" s="58"/>
      <c r="L5" s="53"/>
    </row>
    <row r="8" spans="1:16" x14ac:dyDescent="0.25">
      <c r="A8" s="65" t="s">
        <v>488</v>
      </c>
      <c r="B8" s="64" t="s">
        <v>543</v>
      </c>
      <c r="C8" s="64" t="s">
        <v>544</v>
      </c>
      <c r="D8" s="64" t="s">
        <v>545</v>
      </c>
      <c r="E8" s="64" t="s">
        <v>546</v>
      </c>
      <c r="F8" s="64" t="s">
        <v>547</v>
      </c>
      <c r="G8" s="64" t="s">
        <v>548</v>
      </c>
      <c r="H8" s="64" t="s">
        <v>549</v>
      </c>
      <c r="I8" s="64" t="s">
        <v>656</v>
      </c>
      <c r="J8" s="64" t="s">
        <v>701</v>
      </c>
      <c r="K8" s="64" t="s">
        <v>767</v>
      </c>
    </row>
    <row r="9" spans="1:16" x14ac:dyDescent="0.25">
      <c r="A9" s="45" t="s">
        <v>489</v>
      </c>
      <c r="B9" s="14"/>
      <c r="C9" s="14"/>
      <c r="D9" s="14"/>
      <c r="E9" s="14"/>
      <c r="F9" s="14"/>
      <c r="G9" s="14"/>
      <c r="H9" s="14"/>
      <c r="I9" s="14"/>
      <c r="J9" s="14"/>
      <c r="K9" s="14"/>
    </row>
    <row r="10" spans="1:16" x14ac:dyDescent="0.25">
      <c r="A10" s="46" t="s">
        <v>480</v>
      </c>
      <c r="B10" s="14"/>
      <c r="C10" s="14"/>
      <c r="D10" s="14"/>
      <c r="E10" s="14"/>
      <c r="F10" s="14"/>
      <c r="G10" s="14"/>
      <c r="H10" s="14"/>
      <c r="I10" s="14"/>
      <c r="J10" s="14"/>
      <c r="K10" s="14"/>
    </row>
    <row r="11" spans="1:16" x14ac:dyDescent="0.25">
      <c r="A11" s="22" t="s">
        <v>537</v>
      </c>
      <c r="B11" s="23">
        <v>14040</v>
      </c>
      <c r="C11" s="23">
        <v>14286</v>
      </c>
      <c r="D11" s="23">
        <v>14634</v>
      </c>
      <c r="E11" s="23">
        <v>15074</v>
      </c>
      <c r="F11" s="23">
        <v>15646</v>
      </c>
      <c r="G11" s="23">
        <v>15960</v>
      </c>
      <c r="H11" s="23">
        <v>16436</v>
      </c>
      <c r="I11" s="23">
        <v>16966</v>
      </c>
      <c r="J11" s="23">
        <v>17614</v>
      </c>
      <c r="K11" s="23">
        <v>18392</v>
      </c>
    </row>
    <row r="12" spans="1:16" x14ac:dyDescent="0.25">
      <c r="A12" s="22" t="s">
        <v>538</v>
      </c>
      <c r="B12" s="23">
        <v>15840</v>
      </c>
      <c r="C12" s="23">
        <v>16520</v>
      </c>
      <c r="D12" s="23">
        <v>17467</v>
      </c>
      <c r="E12" s="23">
        <v>18247</v>
      </c>
      <c r="F12" s="23">
        <v>18940</v>
      </c>
      <c r="G12" s="23">
        <v>19318</v>
      </c>
      <c r="H12" s="23">
        <v>19894</v>
      </c>
      <c r="I12" s="23">
        <v>20536</v>
      </c>
      <c r="J12" s="23">
        <v>21320</v>
      </c>
      <c r="K12" s="23">
        <v>22266</v>
      </c>
    </row>
    <row r="13" spans="1:16" x14ac:dyDescent="0.25">
      <c r="A13" s="46" t="s">
        <v>481</v>
      </c>
      <c r="B13" s="14"/>
      <c r="C13" s="14"/>
      <c r="D13" s="14"/>
      <c r="E13" s="14"/>
      <c r="F13" s="14"/>
      <c r="G13" s="14"/>
      <c r="H13" s="14"/>
      <c r="I13" s="14"/>
      <c r="J13" s="14"/>
      <c r="K13" s="14"/>
    </row>
    <row r="14" spans="1:16" x14ac:dyDescent="0.25">
      <c r="A14" s="22" t="s">
        <v>539</v>
      </c>
      <c r="B14" s="23">
        <v>21740</v>
      </c>
      <c r="C14" s="23">
        <v>22824</v>
      </c>
      <c r="D14" s="23">
        <v>24884</v>
      </c>
      <c r="E14" s="23">
        <v>26120</v>
      </c>
      <c r="F14" s="23">
        <v>27680</v>
      </c>
      <c r="G14" s="23">
        <v>29336</v>
      </c>
      <c r="H14" s="23">
        <v>31092</v>
      </c>
      <c r="I14" s="23">
        <v>32488</v>
      </c>
      <c r="J14" s="23">
        <v>33740</v>
      </c>
      <c r="K14" s="23">
        <v>35252</v>
      </c>
    </row>
    <row r="15" spans="1:16" x14ac:dyDescent="0.25">
      <c r="A15" s="22" t="s">
        <v>540</v>
      </c>
      <c r="B15" s="23">
        <v>15176</v>
      </c>
      <c r="C15" s="23">
        <v>15932</v>
      </c>
      <c r="D15" s="23">
        <v>16672</v>
      </c>
      <c r="E15" s="23">
        <v>17496</v>
      </c>
      <c r="F15" s="23">
        <v>18536</v>
      </c>
      <c r="G15" s="23">
        <v>19640</v>
      </c>
      <c r="H15" s="23">
        <v>20812</v>
      </c>
      <c r="I15" s="23">
        <v>21744</v>
      </c>
      <c r="J15" s="23">
        <v>22580</v>
      </c>
      <c r="K15" s="23">
        <v>23588</v>
      </c>
    </row>
    <row r="16" spans="1:16" x14ac:dyDescent="0.25">
      <c r="A16" s="45" t="s">
        <v>541</v>
      </c>
      <c r="B16" s="14"/>
      <c r="C16" s="14"/>
      <c r="D16" s="14"/>
      <c r="E16" s="14"/>
      <c r="F16" s="14"/>
      <c r="G16" s="14"/>
      <c r="H16" s="14"/>
      <c r="I16" s="23"/>
      <c r="J16" s="14"/>
      <c r="K16" s="14"/>
    </row>
    <row r="17" spans="1:11" x14ac:dyDescent="0.25">
      <c r="A17" s="46" t="s">
        <v>480</v>
      </c>
      <c r="B17" s="14"/>
      <c r="C17" s="14"/>
      <c r="D17" s="14"/>
      <c r="E17" s="14"/>
      <c r="F17" s="14"/>
      <c r="G17" s="14"/>
      <c r="H17" s="14"/>
      <c r="I17" s="14"/>
      <c r="J17" s="14"/>
      <c r="K17" s="14"/>
    </row>
    <row r="18" spans="1:11" x14ac:dyDescent="0.25">
      <c r="A18" s="22" t="s">
        <v>537</v>
      </c>
      <c r="B18" s="23">
        <v>29520</v>
      </c>
      <c r="C18" s="23">
        <v>30250</v>
      </c>
      <c r="D18" s="23">
        <v>30968</v>
      </c>
      <c r="E18" s="23">
        <v>32318</v>
      </c>
      <c r="F18" s="23">
        <v>33726</v>
      </c>
      <c r="G18" s="23">
        <v>35196</v>
      </c>
      <c r="H18" s="23">
        <v>36738</v>
      </c>
      <c r="I18" s="23">
        <v>38112</v>
      </c>
      <c r="J18" s="23">
        <v>39574</v>
      </c>
      <c r="K18" s="23">
        <v>41340</v>
      </c>
    </row>
    <row r="19" spans="1:11" x14ac:dyDescent="0.25">
      <c r="A19" s="22" t="s">
        <v>538</v>
      </c>
      <c r="B19" s="23">
        <v>31320</v>
      </c>
      <c r="C19" s="23">
        <v>32871</v>
      </c>
      <c r="D19" s="23">
        <v>35112</v>
      </c>
      <c r="E19" s="23">
        <v>36644</v>
      </c>
      <c r="F19" s="23">
        <v>38244</v>
      </c>
      <c r="G19" s="23">
        <v>39914</v>
      </c>
      <c r="H19" s="23">
        <v>41208</v>
      </c>
      <c r="I19" s="23">
        <v>42544</v>
      </c>
      <c r="J19" s="23">
        <v>44176</v>
      </c>
      <c r="K19" s="23">
        <v>46150</v>
      </c>
    </row>
    <row r="20" spans="1:11" x14ac:dyDescent="0.25">
      <c r="A20" s="46" t="s">
        <v>481</v>
      </c>
      <c r="B20" s="14"/>
      <c r="C20" s="14"/>
      <c r="D20" s="14"/>
      <c r="E20" s="14"/>
      <c r="F20" s="14"/>
      <c r="G20" s="14"/>
      <c r="H20" s="14"/>
      <c r="I20" s="14"/>
      <c r="J20" s="14"/>
      <c r="K20" s="14"/>
    </row>
    <row r="21" spans="1:11" x14ac:dyDescent="0.25">
      <c r="A21" s="22" t="s">
        <v>539</v>
      </c>
      <c r="B21" s="62">
        <v>22140</v>
      </c>
      <c r="C21" s="62">
        <v>23224</v>
      </c>
      <c r="D21" s="62">
        <v>25284</v>
      </c>
      <c r="E21" s="62">
        <v>26620</v>
      </c>
      <c r="F21" s="62">
        <v>28180</v>
      </c>
      <c r="G21" s="62">
        <v>29836</v>
      </c>
      <c r="H21" s="62">
        <v>31592</v>
      </c>
      <c r="I21" s="62">
        <v>32988</v>
      </c>
      <c r="J21" s="62">
        <v>34240</v>
      </c>
      <c r="K21" s="62">
        <v>35752</v>
      </c>
    </row>
    <row r="22" spans="1:11" x14ac:dyDescent="0.25">
      <c r="A22" s="22" t="s">
        <v>540</v>
      </c>
      <c r="B22" s="62">
        <v>15576</v>
      </c>
      <c r="C22" s="62">
        <v>16332</v>
      </c>
      <c r="D22" s="62">
        <v>17072</v>
      </c>
      <c r="E22" s="62">
        <v>17996</v>
      </c>
      <c r="F22" s="62">
        <v>19036</v>
      </c>
      <c r="G22" s="62">
        <v>20140</v>
      </c>
      <c r="H22" s="62">
        <v>21312</v>
      </c>
      <c r="I22" s="62">
        <v>22244</v>
      </c>
      <c r="J22" s="62">
        <v>23080</v>
      </c>
      <c r="K22" s="62">
        <v>24088</v>
      </c>
    </row>
  </sheetData>
  <hyperlinks>
    <hyperlink ref="N2:P3" location="'Table of Contents'!A1" display="Click here to return to Table of Contents" xr:uid="{ADADC4DB-0D46-43C2-B103-4B44F604F664}"/>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8B79F-5DC9-4717-BC6F-EE24C51DAD1F}">
  <sheetPr>
    <tabColor rgb="FF0070C0"/>
  </sheetPr>
  <dimension ref="A1:M9"/>
  <sheetViews>
    <sheetView workbookViewId="0"/>
  </sheetViews>
  <sheetFormatPr defaultRowHeight="15" x14ac:dyDescent="0.25"/>
  <cols>
    <col min="12" max="12" width="9.85546875" bestFit="1" customWidth="1"/>
    <col min="13" max="13" width="9.7109375" bestFit="1" customWidth="1"/>
  </cols>
  <sheetData>
    <row r="1" spans="1:13" x14ac:dyDescent="0.25">
      <c r="A1" t="s">
        <v>488</v>
      </c>
      <c r="B1" t="s">
        <v>529</v>
      </c>
      <c r="C1" t="s">
        <v>530</v>
      </c>
      <c r="D1" s="20" t="s">
        <v>531</v>
      </c>
      <c r="E1" s="20" t="s">
        <v>532</v>
      </c>
      <c r="F1" s="20" t="s">
        <v>533</v>
      </c>
      <c r="G1" s="20" t="s">
        <v>534</v>
      </c>
      <c r="H1" s="20" t="s">
        <v>535</v>
      </c>
      <c r="I1" s="20" t="s">
        <v>536</v>
      </c>
      <c r="J1" s="20" t="s">
        <v>542</v>
      </c>
      <c r="K1" s="20" t="s">
        <v>651</v>
      </c>
      <c r="L1" s="20" t="s">
        <v>700</v>
      </c>
      <c r="M1" s="20" t="s">
        <v>766</v>
      </c>
    </row>
    <row r="2" spans="1:13" x14ac:dyDescent="0.25">
      <c r="A2" t="s">
        <v>489</v>
      </c>
      <c r="B2" t="s">
        <v>480</v>
      </c>
      <c r="C2" t="s">
        <v>537</v>
      </c>
      <c r="D2" s="21">
        <v>14040</v>
      </c>
      <c r="E2" s="21">
        <v>14286</v>
      </c>
      <c r="F2" s="21">
        <v>14634</v>
      </c>
      <c r="G2" s="21">
        <v>15074</v>
      </c>
      <c r="H2" s="21">
        <v>15646</v>
      </c>
      <c r="I2" s="21">
        <v>15960</v>
      </c>
      <c r="J2" s="21">
        <v>16436</v>
      </c>
      <c r="K2" s="11">
        <v>16966</v>
      </c>
      <c r="L2" s="11">
        <v>17614</v>
      </c>
      <c r="M2" s="21">
        <v>18392</v>
      </c>
    </row>
    <row r="3" spans="1:13" x14ac:dyDescent="0.25">
      <c r="A3" t="s">
        <v>489</v>
      </c>
      <c r="B3" t="s">
        <v>480</v>
      </c>
      <c r="C3" t="s">
        <v>538</v>
      </c>
      <c r="D3" s="21">
        <v>15840</v>
      </c>
      <c r="E3" s="21">
        <v>16520</v>
      </c>
      <c r="F3" s="21">
        <v>17467</v>
      </c>
      <c r="G3" s="21">
        <v>18247</v>
      </c>
      <c r="H3" s="21">
        <v>18940</v>
      </c>
      <c r="I3" s="21">
        <v>19318</v>
      </c>
      <c r="J3" s="21">
        <v>19894</v>
      </c>
      <c r="K3" s="11">
        <v>20536</v>
      </c>
      <c r="L3" s="11">
        <v>21320</v>
      </c>
      <c r="M3" s="21">
        <v>22266</v>
      </c>
    </row>
    <row r="4" spans="1:13" x14ac:dyDescent="0.25">
      <c r="A4" t="s">
        <v>489</v>
      </c>
      <c r="B4" t="s">
        <v>481</v>
      </c>
      <c r="C4" t="s">
        <v>539</v>
      </c>
      <c r="D4" s="21">
        <v>21740</v>
      </c>
      <c r="E4" s="21">
        <v>22824</v>
      </c>
      <c r="F4" s="21">
        <v>24884</v>
      </c>
      <c r="G4" s="21">
        <v>26120</v>
      </c>
      <c r="H4" s="21">
        <v>27680</v>
      </c>
      <c r="I4" s="21">
        <v>29336</v>
      </c>
      <c r="J4" s="21">
        <v>31092</v>
      </c>
      <c r="K4" s="11">
        <v>32488</v>
      </c>
      <c r="L4" s="11">
        <v>33740</v>
      </c>
      <c r="M4" s="21">
        <v>35252</v>
      </c>
    </row>
    <row r="5" spans="1:13" x14ac:dyDescent="0.25">
      <c r="A5" t="s">
        <v>489</v>
      </c>
      <c r="B5" t="s">
        <v>481</v>
      </c>
      <c r="C5" t="s">
        <v>540</v>
      </c>
      <c r="D5" s="21">
        <v>15176</v>
      </c>
      <c r="E5" s="21">
        <v>15932</v>
      </c>
      <c r="F5" s="21">
        <v>16672</v>
      </c>
      <c r="G5" s="21">
        <v>17496</v>
      </c>
      <c r="H5" s="21">
        <v>18536</v>
      </c>
      <c r="I5" s="21">
        <v>19640</v>
      </c>
      <c r="J5" s="21">
        <v>20812</v>
      </c>
      <c r="K5" s="11">
        <v>21744</v>
      </c>
      <c r="L5" s="11">
        <v>22580</v>
      </c>
      <c r="M5" s="21">
        <v>23588</v>
      </c>
    </row>
    <row r="6" spans="1:13" x14ac:dyDescent="0.25">
      <c r="A6" t="s">
        <v>541</v>
      </c>
      <c r="B6" t="s">
        <v>480</v>
      </c>
      <c r="C6" t="s">
        <v>537</v>
      </c>
      <c r="D6" s="21">
        <v>29520</v>
      </c>
      <c r="E6" s="21">
        <v>30250</v>
      </c>
      <c r="F6" s="21">
        <v>30968</v>
      </c>
      <c r="G6" s="21">
        <v>32318</v>
      </c>
      <c r="H6" s="21">
        <v>33726</v>
      </c>
      <c r="I6" s="21">
        <v>35196</v>
      </c>
      <c r="J6" s="21">
        <v>36738</v>
      </c>
      <c r="K6" s="11">
        <v>38112</v>
      </c>
      <c r="L6" s="11">
        <v>39574</v>
      </c>
      <c r="M6" s="21">
        <v>41340</v>
      </c>
    </row>
    <row r="7" spans="1:13" x14ac:dyDescent="0.25">
      <c r="A7" t="s">
        <v>541</v>
      </c>
      <c r="B7" t="s">
        <v>480</v>
      </c>
      <c r="C7" t="s">
        <v>538</v>
      </c>
      <c r="D7" s="21">
        <v>31320</v>
      </c>
      <c r="E7" s="21">
        <v>32871</v>
      </c>
      <c r="F7" s="21">
        <v>35112</v>
      </c>
      <c r="G7" s="21">
        <v>36644</v>
      </c>
      <c r="H7" s="21">
        <v>38244</v>
      </c>
      <c r="I7" s="21">
        <v>39914</v>
      </c>
      <c r="J7" s="21">
        <v>41208</v>
      </c>
      <c r="K7" s="11">
        <v>42544</v>
      </c>
      <c r="L7" s="11">
        <v>44176</v>
      </c>
      <c r="M7" s="21">
        <v>46150</v>
      </c>
    </row>
    <row r="8" spans="1:13" x14ac:dyDescent="0.25">
      <c r="A8" t="s">
        <v>541</v>
      </c>
      <c r="B8" t="s">
        <v>481</v>
      </c>
      <c r="C8" t="s">
        <v>539</v>
      </c>
      <c r="D8" s="24">
        <v>22140</v>
      </c>
      <c r="E8" s="24">
        <v>23224</v>
      </c>
      <c r="F8" s="24">
        <v>25284</v>
      </c>
      <c r="G8" s="24">
        <v>26620</v>
      </c>
      <c r="H8" s="24">
        <v>28180</v>
      </c>
      <c r="I8" s="24">
        <v>29836</v>
      </c>
      <c r="J8" s="24">
        <v>31592</v>
      </c>
      <c r="K8" s="93">
        <v>32988</v>
      </c>
      <c r="L8" s="93">
        <v>34240</v>
      </c>
      <c r="M8" s="93">
        <v>35752</v>
      </c>
    </row>
    <row r="9" spans="1:13" x14ac:dyDescent="0.25">
      <c r="A9" t="s">
        <v>541</v>
      </c>
      <c r="B9" t="s">
        <v>481</v>
      </c>
      <c r="C9" t="s">
        <v>540</v>
      </c>
      <c r="D9" s="24">
        <v>15576</v>
      </c>
      <c r="E9" s="24">
        <v>16332</v>
      </c>
      <c r="F9" s="24">
        <v>17072</v>
      </c>
      <c r="G9" s="24">
        <v>17996</v>
      </c>
      <c r="H9" s="24">
        <v>19036</v>
      </c>
      <c r="I9" s="24">
        <v>20140</v>
      </c>
      <c r="J9" s="24">
        <v>21312</v>
      </c>
      <c r="K9" s="93">
        <v>22244</v>
      </c>
      <c r="L9" s="93">
        <v>23080</v>
      </c>
      <c r="M9" s="93">
        <v>24088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5D122-28B3-4868-8EAB-1732ED315D38}">
  <dimension ref="A1:P21"/>
  <sheetViews>
    <sheetView workbookViewId="0"/>
  </sheetViews>
  <sheetFormatPr defaultRowHeight="15" x14ac:dyDescent="0.25"/>
  <cols>
    <col min="1" max="1" width="19.7109375" bestFit="1" customWidth="1"/>
    <col min="2" max="12" width="9.140625" customWidth="1"/>
  </cols>
  <sheetData>
    <row r="1" spans="1:16" ht="23.25" customHeight="1" x14ac:dyDescent="0.35">
      <c r="A1" s="56" t="s">
        <v>402</v>
      </c>
      <c r="B1" s="56"/>
      <c r="C1" s="56"/>
      <c r="D1" s="56"/>
      <c r="E1" s="56"/>
      <c r="F1" s="56"/>
      <c r="G1" s="56"/>
      <c r="H1" s="56"/>
      <c r="I1" s="56"/>
      <c r="J1" s="56"/>
      <c r="K1" s="56"/>
      <c r="L1" s="52"/>
    </row>
    <row r="2" spans="1:16" ht="23.25" x14ac:dyDescent="0.35">
      <c r="A2" s="56" t="s">
        <v>12</v>
      </c>
      <c r="B2" s="56"/>
      <c r="C2" s="56"/>
      <c r="D2" s="56"/>
      <c r="E2" s="56"/>
      <c r="F2" s="56"/>
      <c r="G2" s="56"/>
      <c r="H2" s="56"/>
      <c r="I2" s="56"/>
      <c r="J2" s="56"/>
      <c r="K2" s="56"/>
      <c r="L2" s="52"/>
      <c r="N2" s="60" t="s">
        <v>409</v>
      </c>
      <c r="O2" s="60"/>
      <c r="P2" s="60"/>
    </row>
    <row r="3" spans="1:16" ht="23.25" x14ac:dyDescent="0.35">
      <c r="A3" s="56" t="s">
        <v>763</v>
      </c>
      <c r="B3" s="56"/>
      <c r="C3" s="56"/>
      <c r="D3" s="56"/>
      <c r="E3" s="56"/>
      <c r="F3" s="56"/>
      <c r="G3" s="56"/>
      <c r="H3" s="56"/>
      <c r="I3" s="56"/>
      <c r="J3" s="56"/>
      <c r="K3" s="56"/>
      <c r="L3" s="52"/>
      <c r="N3" s="60"/>
      <c r="O3" s="60"/>
      <c r="P3" s="60"/>
    </row>
    <row r="4" spans="1:16" x14ac:dyDescent="0.25">
      <c r="A4" s="57" t="s">
        <v>550</v>
      </c>
      <c r="B4" s="57"/>
      <c r="C4" s="57"/>
      <c r="D4" s="57"/>
      <c r="E4" s="57"/>
      <c r="F4" s="57"/>
      <c r="G4" s="57"/>
      <c r="H4" s="57"/>
      <c r="I4" s="57"/>
      <c r="J4" s="57"/>
      <c r="K4" s="57"/>
    </row>
    <row r="7" spans="1:16" x14ac:dyDescent="0.25">
      <c r="A7" s="65" t="s">
        <v>488</v>
      </c>
      <c r="B7" s="64" t="s">
        <v>543</v>
      </c>
      <c r="C7" s="64" t="s">
        <v>544</v>
      </c>
      <c r="D7" s="64" t="s">
        <v>545</v>
      </c>
      <c r="E7" s="64" t="s">
        <v>546</v>
      </c>
      <c r="F7" s="64" t="s">
        <v>547</v>
      </c>
      <c r="G7" s="64" t="s">
        <v>548</v>
      </c>
      <c r="H7" s="64" t="s">
        <v>549</v>
      </c>
      <c r="I7" s="64" t="s">
        <v>656</v>
      </c>
      <c r="J7" s="64" t="s">
        <v>701</v>
      </c>
      <c r="K7" s="64" t="s">
        <v>767</v>
      </c>
    </row>
    <row r="8" spans="1:16" x14ac:dyDescent="0.25">
      <c r="A8" s="45" t="s">
        <v>489</v>
      </c>
    </row>
    <row r="9" spans="1:16" x14ac:dyDescent="0.25">
      <c r="A9" s="46" t="s">
        <v>480</v>
      </c>
    </row>
    <row r="10" spans="1:16" x14ac:dyDescent="0.25">
      <c r="A10" s="22" t="s">
        <v>537</v>
      </c>
      <c r="B10" s="23">
        <v>520</v>
      </c>
      <c r="C10" s="23">
        <v>529</v>
      </c>
      <c r="D10" s="23">
        <v>542</v>
      </c>
      <c r="E10" s="23">
        <v>558</v>
      </c>
      <c r="F10" s="23">
        <v>579</v>
      </c>
      <c r="G10" s="23">
        <v>591</v>
      </c>
      <c r="H10" s="23">
        <v>609</v>
      </c>
      <c r="I10" s="23">
        <v>629</v>
      </c>
      <c r="J10" s="23">
        <v>653</v>
      </c>
      <c r="K10" s="23">
        <v>682</v>
      </c>
    </row>
    <row r="11" spans="1:16" x14ac:dyDescent="0.25">
      <c r="A11" s="22" t="s">
        <v>538</v>
      </c>
      <c r="B11" s="23">
        <v>520</v>
      </c>
      <c r="C11" s="23">
        <v>672</v>
      </c>
      <c r="D11" s="23">
        <v>710</v>
      </c>
      <c r="E11" s="23">
        <v>742</v>
      </c>
      <c r="F11" s="23">
        <v>770</v>
      </c>
      <c r="G11" s="23">
        <v>785</v>
      </c>
      <c r="H11" s="23">
        <v>809</v>
      </c>
      <c r="I11" s="23">
        <v>835</v>
      </c>
      <c r="J11" s="23">
        <v>867</v>
      </c>
      <c r="K11" s="23">
        <v>906</v>
      </c>
    </row>
    <row r="12" spans="1:16" x14ac:dyDescent="0.25">
      <c r="A12" s="46" t="s">
        <v>481</v>
      </c>
      <c r="B12" s="14"/>
      <c r="C12" s="14"/>
      <c r="D12" s="14"/>
      <c r="E12" s="14"/>
      <c r="F12" s="14"/>
      <c r="G12" s="14"/>
      <c r="H12" s="14"/>
      <c r="I12" s="23"/>
      <c r="J12" s="23"/>
      <c r="K12" s="23"/>
    </row>
    <row r="13" spans="1:16" x14ac:dyDescent="0.25">
      <c r="A13" s="22" t="s">
        <v>539</v>
      </c>
      <c r="B13" s="25">
        <v>820.5</v>
      </c>
      <c r="C13" s="25">
        <v>861.5</v>
      </c>
      <c r="D13" s="25">
        <v>1026.5</v>
      </c>
      <c r="E13" s="23">
        <v>1078</v>
      </c>
      <c r="F13" s="23">
        <v>1143</v>
      </c>
      <c r="G13" s="23">
        <v>1212</v>
      </c>
      <c r="H13" s="23">
        <v>1285</v>
      </c>
      <c r="I13" s="23">
        <v>1343</v>
      </c>
      <c r="J13" s="23">
        <v>1395</v>
      </c>
      <c r="K13" s="23">
        <v>1458</v>
      </c>
    </row>
    <row r="14" spans="1:16" x14ac:dyDescent="0.25">
      <c r="A14" s="22" t="s">
        <v>540</v>
      </c>
      <c r="B14" s="25">
        <v>820.5</v>
      </c>
      <c r="C14" s="25">
        <v>861.5</v>
      </c>
      <c r="D14" s="25">
        <v>1026.5</v>
      </c>
      <c r="E14" s="23">
        <v>1078</v>
      </c>
      <c r="F14" s="23">
        <v>1143</v>
      </c>
      <c r="G14" s="23">
        <v>1212</v>
      </c>
      <c r="H14" s="23">
        <v>1285</v>
      </c>
      <c r="I14" s="23">
        <v>1343</v>
      </c>
      <c r="J14" s="23">
        <v>1395</v>
      </c>
      <c r="K14" s="23">
        <v>1458</v>
      </c>
    </row>
    <row r="15" spans="1:16" x14ac:dyDescent="0.25">
      <c r="A15" s="45" t="s">
        <v>541</v>
      </c>
      <c r="B15" s="14"/>
      <c r="C15" s="14"/>
      <c r="D15" s="14"/>
      <c r="E15" s="14"/>
      <c r="F15" s="14"/>
      <c r="G15" s="14"/>
      <c r="H15" s="14"/>
      <c r="I15" s="23"/>
      <c r="J15" s="23"/>
      <c r="K15" s="23"/>
    </row>
    <row r="16" spans="1:16" x14ac:dyDescent="0.25">
      <c r="A16" s="46" t="s">
        <v>480</v>
      </c>
      <c r="B16" s="14"/>
      <c r="C16" s="14"/>
      <c r="D16" s="14"/>
      <c r="E16" s="14"/>
      <c r="F16" s="14"/>
      <c r="G16" s="14"/>
      <c r="H16" s="14"/>
      <c r="I16" s="23"/>
      <c r="J16" s="23"/>
      <c r="K16" s="23"/>
    </row>
    <row r="17" spans="1:11" x14ac:dyDescent="0.25">
      <c r="A17" s="22" t="s">
        <v>537</v>
      </c>
      <c r="B17" s="23">
        <v>1082</v>
      </c>
      <c r="C17" s="23">
        <v>1109</v>
      </c>
      <c r="D17" s="23">
        <v>1136</v>
      </c>
      <c r="E17" s="23">
        <v>1186</v>
      </c>
      <c r="F17" s="23">
        <v>1238</v>
      </c>
      <c r="G17" s="23">
        <v>1292</v>
      </c>
      <c r="H17" s="23">
        <v>1349</v>
      </c>
      <c r="I17" s="23">
        <v>1400</v>
      </c>
      <c r="J17" s="23">
        <v>1454</v>
      </c>
      <c r="K17" s="23">
        <v>1519</v>
      </c>
    </row>
    <row r="18" spans="1:11" x14ac:dyDescent="0.25">
      <c r="A18" s="22" t="s">
        <v>538</v>
      </c>
      <c r="B18" s="23">
        <v>1082</v>
      </c>
      <c r="C18" s="23">
        <v>1266</v>
      </c>
      <c r="D18" s="23">
        <v>1353</v>
      </c>
      <c r="E18" s="23">
        <v>1413</v>
      </c>
      <c r="F18" s="23">
        <v>1475</v>
      </c>
      <c r="G18" s="23">
        <v>1540</v>
      </c>
      <c r="H18" s="23">
        <v>1590</v>
      </c>
      <c r="I18" s="23">
        <v>1642</v>
      </c>
      <c r="J18" s="23">
        <v>1705</v>
      </c>
      <c r="K18" s="23">
        <v>1782</v>
      </c>
    </row>
    <row r="19" spans="1:11" x14ac:dyDescent="0.25">
      <c r="A19" s="46" t="s">
        <v>481</v>
      </c>
      <c r="B19" s="14"/>
      <c r="C19" s="14"/>
      <c r="D19" s="14"/>
      <c r="E19" s="14"/>
      <c r="F19" s="14"/>
      <c r="G19" s="14"/>
      <c r="H19" s="14"/>
      <c r="I19" s="23"/>
      <c r="J19" s="23"/>
      <c r="K19" s="23"/>
    </row>
    <row r="20" spans="1:11" x14ac:dyDescent="0.25">
      <c r="A20" s="22" t="s">
        <v>539</v>
      </c>
      <c r="B20" s="25">
        <v>820.5</v>
      </c>
      <c r="C20" s="25">
        <v>861.5</v>
      </c>
      <c r="D20" s="25">
        <v>1026.5</v>
      </c>
      <c r="E20" s="23">
        <v>1078</v>
      </c>
      <c r="F20" s="23">
        <v>1143</v>
      </c>
      <c r="G20" s="23">
        <v>1212</v>
      </c>
      <c r="H20" s="23">
        <v>1285</v>
      </c>
      <c r="I20" s="23">
        <v>1343</v>
      </c>
      <c r="J20" s="23">
        <v>1395</v>
      </c>
      <c r="K20" s="23">
        <v>1458</v>
      </c>
    </row>
    <row r="21" spans="1:11" x14ac:dyDescent="0.25">
      <c r="A21" s="22" t="s">
        <v>540</v>
      </c>
      <c r="B21" s="25">
        <v>820.5</v>
      </c>
      <c r="C21" s="25">
        <v>861.5</v>
      </c>
      <c r="D21" s="25">
        <v>1026.5</v>
      </c>
      <c r="E21" s="23">
        <v>1078</v>
      </c>
      <c r="F21" s="23">
        <v>1143</v>
      </c>
      <c r="G21" s="23">
        <v>1212</v>
      </c>
      <c r="H21" s="23">
        <v>1285</v>
      </c>
      <c r="I21" s="23">
        <v>1343</v>
      </c>
      <c r="J21" s="23">
        <v>1395</v>
      </c>
      <c r="K21" s="23">
        <v>1458</v>
      </c>
    </row>
  </sheetData>
  <hyperlinks>
    <hyperlink ref="N2:P3" location="'Table of Contents'!A1" display="Click here to return to Table of Contents" xr:uid="{96CC6EF2-40C8-47AD-ABA7-5CA1F6BDC500}"/>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422BA-620C-41CD-BA10-FD713659EB4C}">
  <sheetPr>
    <tabColor rgb="FF0070C0"/>
  </sheetPr>
  <dimension ref="A1:N9"/>
  <sheetViews>
    <sheetView workbookViewId="0"/>
  </sheetViews>
  <sheetFormatPr defaultRowHeight="15" x14ac:dyDescent="0.25"/>
  <sheetData>
    <row r="1" spans="1:14" x14ac:dyDescent="0.25">
      <c r="A1" t="s">
        <v>488</v>
      </c>
      <c r="B1" t="s">
        <v>529</v>
      </c>
      <c r="C1" t="s">
        <v>530</v>
      </c>
      <c r="D1" s="20" t="s">
        <v>531</v>
      </c>
      <c r="E1" s="20" t="s">
        <v>532</v>
      </c>
      <c r="F1" s="20" t="s">
        <v>533</v>
      </c>
      <c r="G1" s="20" t="s">
        <v>534</v>
      </c>
      <c r="H1" s="20" t="s">
        <v>535</v>
      </c>
      <c r="I1" s="20" t="s">
        <v>536</v>
      </c>
      <c r="J1" s="20" t="s">
        <v>542</v>
      </c>
      <c r="K1" s="20" t="s">
        <v>651</v>
      </c>
      <c r="L1" s="20" t="s">
        <v>700</v>
      </c>
      <c r="M1" s="20" t="s">
        <v>766</v>
      </c>
      <c r="N1" s="20"/>
    </row>
    <row r="2" spans="1:14" x14ac:dyDescent="0.25">
      <c r="A2" t="s">
        <v>489</v>
      </c>
      <c r="B2" t="s">
        <v>480</v>
      </c>
      <c r="C2" t="s">
        <v>537</v>
      </c>
      <c r="D2" s="21">
        <v>520</v>
      </c>
      <c r="E2" s="21">
        <v>529</v>
      </c>
      <c r="F2" s="21">
        <v>542</v>
      </c>
      <c r="G2" s="21">
        <v>558</v>
      </c>
      <c r="H2" s="21">
        <v>579</v>
      </c>
      <c r="I2" s="21">
        <v>591</v>
      </c>
      <c r="J2" s="21">
        <v>609</v>
      </c>
      <c r="K2" s="21">
        <v>629</v>
      </c>
      <c r="L2" s="21">
        <v>653</v>
      </c>
      <c r="M2" s="21">
        <v>682</v>
      </c>
      <c r="N2" s="21"/>
    </row>
    <row r="3" spans="1:14" x14ac:dyDescent="0.25">
      <c r="A3" t="s">
        <v>489</v>
      </c>
      <c r="B3" t="s">
        <v>480</v>
      </c>
      <c r="C3" t="s">
        <v>538</v>
      </c>
      <c r="D3" s="21">
        <v>520</v>
      </c>
      <c r="E3" s="21">
        <v>672</v>
      </c>
      <c r="F3" s="21">
        <v>710</v>
      </c>
      <c r="G3" s="21">
        <v>742</v>
      </c>
      <c r="H3" s="21">
        <v>770</v>
      </c>
      <c r="I3" s="21">
        <v>785</v>
      </c>
      <c r="J3" s="21">
        <v>809</v>
      </c>
      <c r="K3" s="21">
        <v>835</v>
      </c>
      <c r="L3" s="21">
        <v>867</v>
      </c>
      <c r="M3" s="21">
        <v>906</v>
      </c>
      <c r="N3" s="21"/>
    </row>
    <row r="4" spans="1:14" x14ac:dyDescent="0.25">
      <c r="A4" t="s">
        <v>489</v>
      </c>
      <c r="B4" t="s">
        <v>481</v>
      </c>
      <c r="C4" t="s">
        <v>539</v>
      </c>
      <c r="D4" s="21">
        <v>820.5</v>
      </c>
      <c r="E4" s="21">
        <v>861.5</v>
      </c>
      <c r="F4" s="21">
        <v>1026.5</v>
      </c>
      <c r="G4" s="21">
        <v>1078</v>
      </c>
      <c r="H4" s="21">
        <v>1143</v>
      </c>
      <c r="I4" s="21">
        <v>1212</v>
      </c>
      <c r="J4" s="21">
        <v>1285</v>
      </c>
      <c r="K4" s="21">
        <v>1343</v>
      </c>
      <c r="L4" s="21">
        <v>1395</v>
      </c>
      <c r="M4" s="21">
        <v>1458</v>
      </c>
      <c r="N4" s="21"/>
    </row>
    <row r="5" spans="1:14" x14ac:dyDescent="0.25">
      <c r="A5" t="s">
        <v>489</v>
      </c>
      <c r="B5" t="s">
        <v>481</v>
      </c>
      <c r="C5" t="s">
        <v>540</v>
      </c>
      <c r="D5" s="21">
        <v>820.5</v>
      </c>
      <c r="E5" s="21">
        <v>861.5</v>
      </c>
      <c r="F5" s="21">
        <v>1026.5</v>
      </c>
      <c r="G5" s="21">
        <v>1078</v>
      </c>
      <c r="H5" s="21">
        <v>1143</v>
      </c>
      <c r="I5" s="21">
        <v>1212</v>
      </c>
      <c r="J5" s="21">
        <v>1285</v>
      </c>
      <c r="K5" s="21">
        <v>1343</v>
      </c>
      <c r="L5" s="21">
        <v>1395</v>
      </c>
      <c r="M5" s="21">
        <v>1458</v>
      </c>
      <c r="N5" s="21"/>
    </row>
    <row r="6" spans="1:14" x14ac:dyDescent="0.25">
      <c r="A6" t="s">
        <v>541</v>
      </c>
      <c r="B6" t="s">
        <v>480</v>
      </c>
      <c r="C6" t="s">
        <v>537</v>
      </c>
      <c r="D6" s="21">
        <v>1082</v>
      </c>
      <c r="E6" s="21">
        <v>1109</v>
      </c>
      <c r="F6" s="21">
        <v>1136</v>
      </c>
      <c r="G6" s="21">
        <v>1186</v>
      </c>
      <c r="H6" s="21">
        <v>1238</v>
      </c>
      <c r="I6" s="21">
        <v>1292</v>
      </c>
      <c r="J6" s="21">
        <v>1349</v>
      </c>
      <c r="K6" s="21">
        <v>1400</v>
      </c>
      <c r="L6" s="21">
        <v>1454</v>
      </c>
      <c r="M6" s="21">
        <v>1519</v>
      </c>
      <c r="N6" s="21"/>
    </row>
    <row r="7" spans="1:14" x14ac:dyDescent="0.25">
      <c r="A7" t="s">
        <v>541</v>
      </c>
      <c r="B7" t="s">
        <v>480</v>
      </c>
      <c r="C7" t="s">
        <v>538</v>
      </c>
      <c r="D7" s="21">
        <v>1082</v>
      </c>
      <c r="E7" s="21">
        <v>1266</v>
      </c>
      <c r="F7" s="21">
        <v>1353</v>
      </c>
      <c r="G7" s="21">
        <v>1413</v>
      </c>
      <c r="H7" s="21">
        <v>1475</v>
      </c>
      <c r="I7" s="21">
        <v>1540</v>
      </c>
      <c r="J7" s="21">
        <v>1590</v>
      </c>
      <c r="K7" s="21">
        <v>1642</v>
      </c>
      <c r="L7" s="21">
        <v>1705</v>
      </c>
      <c r="M7" s="21">
        <v>1782</v>
      </c>
      <c r="N7" s="21"/>
    </row>
    <row r="8" spans="1:14" x14ac:dyDescent="0.25">
      <c r="A8" t="s">
        <v>541</v>
      </c>
      <c r="B8" t="s">
        <v>481</v>
      </c>
      <c r="C8" t="s">
        <v>539</v>
      </c>
      <c r="D8" s="21">
        <v>820.5</v>
      </c>
      <c r="E8" s="21">
        <v>861.5</v>
      </c>
      <c r="F8" s="21">
        <v>1026.5</v>
      </c>
      <c r="G8" s="21">
        <v>1078</v>
      </c>
      <c r="H8" s="21">
        <v>1143</v>
      </c>
      <c r="I8" s="21">
        <v>1212</v>
      </c>
      <c r="J8" s="21">
        <v>1285</v>
      </c>
      <c r="K8" s="21">
        <v>1343</v>
      </c>
      <c r="L8" s="21">
        <v>1395</v>
      </c>
      <c r="M8" s="21">
        <v>1458</v>
      </c>
      <c r="N8" s="21"/>
    </row>
    <row r="9" spans="1:14" x14ac:dyDescent="0.25">
      <c r="A9" t="s">
        <v>541</v>
      </c>
      <c r="B9" t="s">
        <v>481</v>
      </c>
      <c r="C9" t="s">
        <v>540</v>
      </c>
      <c r="D9" s="21">
        <v>820.5</v>
      </c>
      <c r="E9" s="21">
        <v>861.5</v>
      </c>
      <c r="F9" s="21">
        <v>1026.5</v>
      </c>
      <c r="G9" s="21">
        <v>1078</v>
      </c>
      <c r="H9" s="21">
        <v>1143</v>
      </c>
      <c r="I9" s="21">
        <v>1212</v>
      </c>
      <c r="J9" s="21">
        <v>1285</v>
      </c>
      <c r="K9" s="21">
        <v>1343</v>
      </c>
      <c r="L9" s="21">
        <v>1395</v>
      </c>
      <c r="M9" s="21">
        <v>1458</v>
      </c>
      <c r="N9" s="2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BFA0-5F1E-4F15-8690-E96F6DF2FDFF}">
  <dimension ref="A1:Q23"/>
  <sheetViews>
    <sheetView workbookViewId="0"/>
  </sheetViews>
  <sheetFormatPr defaultRowHeight="15" x14ac:dyDescent="0.25"/>
  <cols>
    <col min="1" max="1" width="9.7109375" customWidth="1"/>
    <col min="2" max="3" width="15.140625" customWidth="1"/>
    <col min="4" max="4" width="15.140625" bestFit="1" customWidth="1"/>
    <col min="6" max="6" width="9.7109375" customWidth="1"/>
    <col min="7" max="7" width="9" bestFit="1" customWidth="1"/>
    <col min="11" max="11" width="9.7109375" customWidth="1"/>
    <col min="12" max="13" width="17.42578125" customWidth="1"/>
    <col min="14" max="14" width="9.140625" customWidth="1"/>
  </cols>
  <sheetData>
    <row r="1" spans="1:17" ht="23.25" customHeight="1" x14ac:dyDescent="0.35">
      <c r="A1" s="56" t="s">
        <v>402</v>
      </c>
      <c r="B1" s="56"/>
      <c r="C1" s="56"/>
      <c r="D1" s="56"/>
      <c r="E1" s="56"/>
      <c r="F1" s="56"/>
      <c r="G1" s="56"/>
      <c r="H1" s="56"/>
      <c r="I1" s="56"/>
      <c r="J1" s="56"/>
      <c r="K1" s="56"/>
      <c r="L1" s="56"/>
      <c r="M1" s="56"/>
    </row>
    <row r="2" spans="1:17" ht="23.25" x14ac:dyDescent="0.35">
      <c r="A2" s="56" t="s">
        <v>572</v>
      </c>
      <c r="B2" s="56"/>
      <c r="C2" s="56"/>
      <c r="D2" s="56"/>
      <c r="E2" s="56"/>
      <c r="F2" s="56"/>
      <c r="G2" s="56"/>
      <c r="H2" s="56"/>
      <c r="I2" s="56"/>
      <c r="J2" s="56"/>
      <c r="K2" s="56"/>
      <c r="L2" s="56"/>
      <c r="M2" s="56"/>
      <c r="O2" s="60" t="s">
        <v>409</v>
      </c>
      <c r="P2" s="60"/>
      <c r="Q2" s="60"/>
    </row>
    <row r="3" spans="1:17" ht="23.25" x14ac:dyDescent="0.35">
      <c r="A3" s="56" t="s">
        <v>763</v>
      </c>
      <c r="B3" s="56"/>
      <c r="C3" s="56"/>
      <c r="D3" s="56"/>
      <c r="E3" s="56"/>
      <c r="F3" s="56"/>
      <c r="G3" s="56"/>
      <c r="H3" s="56"/>
      <c r="I3" s="56"/>
      <c r="J3" s="56"/>
      <c r="K3" s="56"/>
      <c r="L3" s="56"/>
      <c r="M3" s="56"/>
      <c r="O3" s="60"/>
      <c r="P3" s="60"/>
      <c r="Q3" s="60"/>
    </row>
    <row r="4" spans="1:17" x14ac:dyDescent="0.25">
      <c r="A4" s="57" t="s">
        <v>573</v>
      </c>
      <c r="B4" s="57"/>
      <c r="C4" s="57"/>
      <c r="D4" s="57"/>
      <c r="E4" s="57"/>
      <c r="F4" s="57"/>
      <c r="G4" s="57"/>
      <c r="H4" s="57"/>
      <c r="I4" s="57"/>
      <c r="J4" s="57"/>
      <c r="K4" s="57"/>
      <c r="L4" s="57"/>
      <c r="M4" s="57"/>
    </row>
    <row r="5" spans="1:17" x14ac:dyDescent="0.25">
      <c r="A5" s="57" t="s">
        <v>574</v>
      </c>
      <c r="B5" s="57"/>
      <c r="C5" s="57"/>
      <c r="D5" s="57"/>
      <c r="E5" s="57"/>
      <c r="F5" s="57"/>
      <c r="G5" s="57"/>
      <c r="H5" s="57"/>
      <c r="I5" s="57"/>
      <c r="J5" s="57"/>
      <c r="K5" s="57"/>
      <c r="L5" s="57"/>
      <c r="M5" s="57"/>
    </row>
    <row r="6" spans="1:17" x14ac:dyDescent="0.25">
      <c r="A6" s="57" t="s">
        <v>575</v>
      </c>
      <c r="B6" s="57"/>
      <c r="C6" s="57"/>
      <c r="D6" s="57"/>
      <c r="E6" s="57"/>
      <c r="F6" s="57"/>
      <c r="G6" s="57"/>
      <c r="H6" s="57"/>
      <c r="I6" s="57"/>
      <c r="J6" s="57"/>
      <c r="K6" s="57"/>
      <c r="L6" s="57"/>
      <c r="M6" s="57"/>
    </row>
    <row r="7" spans="1:17" x14ac:dyDescent="0.25">
      <c r="A7" s="33"/>
      <c r="B7" s="33"/>
      <c r="C7" s="33"/>
      <c r="D7" s="33"/>
      <c r="E7" s="33"/>
      <c r="F7" s="33"/>
      <c r="G7" s="33"/>
      <c r="H7" s="33"/>
      <c r="I7" s="33"/>
      <c r="J7" s="33"/>
      <c r="K7" s="33"/>
      <c r="L7" s="33"/>
      <c r="M7" s="33"/>
    </row>
    <row r="9" spans="1:17" ht="15.75" x14ac:dyDescent="0.25">
      <c r="A9" s="72" t="s">
        <v>552</v>
      </c>
      <c r="B9" s="72"/>
      <c r="C9" s="72"/>
      <c r="D9" s="72"/>
      <c r="E9" s="26"/>
      <c r="F9" s="72" t="s">
        <v>553</v>
      </c>
      <c r="G9" s="72"/>
      <c r="H9" s="72"/>
      <c r="I9" s="72"/>
      <c r="K9" s="72" t="s">
        <v>554</v>
      </c>
      <c r="L9" s="72"/>
      <c r="M9" s="72"/>
    </row>
    <row r="10" spans="1:17" ht="15.75" x14ac:dyDescent="0.25">
      <c r="A10" s="72" t="s">
        <v>555</v>
      </c>
      <c r="B10" s="72"/>
      <c r="C10" s="72"/>
      <c r="D10" s="72"/>
      <c r="E10" s="26"/>
      <c r="F10" s="72" t="s">
        <v>556</v>
      </c>
      <c r="G10" s="72"/>
      <c r="H10" s="72"/>
      <c r="I10" s="72"/>
      <c r="K10" s="72" t="s">
        <v>556</v>
      </c>
      <c r="L10" s="72"/>
      <c r="M10" s="72"/>
    </row>
    <row r="11" spans="1:17" ht="30" x14ac:dyDescent="0.25">
      <c r="A11" s="27" t="s">
        <v>557</v>
      </c>
      <c r="B11" s="73" t="s">
        <v>558</v>
      </c>
      <c r="C11" s="73" t="s">
        <v>559</v>
      </c>
      <c r="D11" s="73" t="s">
        <v>560</v>
      </c>
      <c r="E11" s="26"/>
      <c r="F11" s="27" t="s">
        <v>557</v>
      </c>
      <c r="G11" s="73" t="s">
        <v>561</v>
      </c>
      <c r="H11" s="73" t="s">
        <v>562</v>
      </c>
      <c r="I11" s="73" t="s">
        <v>563</v>
      </c>
      <c r="K11" s="27" t="s">
        <v>557</v>
      </c>
      <c r="L11" s="74" t="s">
        <v>564</v>
      </c>
      <c r="M11" s="74" t="s">
        <v>565</v>
      </c>
    </row>
    <row r="12" spans="1:17" x14ac:dyDescent="0.25">
      <c r="A12" s="28" t="s">
        <v>531</v>
      </c>
      <c r="B12" s="29">
        <v>645</v>
      </c>
      <c r="C12" s="29">
        <v>720</v>
      </c>
      <c r="D12" s="29">
        <v>925</v>
      </c>
      <c r="E12" s="30"/>
      <c r="F12" s="28" t="s">
        <v>531</v>
      </c>
      <c r="G12" s="29">
        <v>9671</v>
      </c>
      <c r="H12" s="29">
        <v>9516</v>
      </c>
      <c r="I12" s="29">
        <v>9423</v>
      </c>
      <c r="K12" s="28" t="s">
        <v>532</v>
      </c>
      <c r="L12" s="29">
        <v>9340</v>
      </c>
      <c r="M12" s="29">
        <v>10010</v>
      </c>
    </row>
    <row r="13" spans="1:17" x14ac:dyDescent="0.25">
      <c r="A13" s="28" t="s">
        <v>532</v>
      </c>
      <c r="B13" s="29">
        <v>655</v>
      </c>
      <c r="C13" s="29">
        <v>731</v>
      </c>
      <c r="D13" s="29">
        <v>939</v>
      </c>
      <c r="F13" s="28" t="s">
        <v>532</v>
      </c>
      <c r="G13" s="29">
        <v>10012</v>
      </c>
      <c r="H13" s="29">
        <v>9857</v>
      </c>
      <c r="I13" s="29">
        <v>9764</v>
      </c>
      <c r="K13" s="28" t="s">
        <v>533</v>
      </c>
      <c r="L13" s="29">
        <v>9588</v>
      </c>
      <c r="M13" s="29">
        <v>10258</v>
      </c>
    </row>
    <row r="14" spans="1:17" x14ac:dyDescent="0.25">
      <c r="A14" s="28" t="s">
        <v>533</v>
      </c>
      <c r="B14" s="29">
        <v>660</v>
      </c>
      <c r="C14" s="29">
        <v>745</v>
      </c>
      <c r="D14" s="29">
        <v>955</v>
      </c>
      <c r="E14" s="31"/>
      <c r="F14" s="28" t="s">
        <v>533</v>
      </c>
      <c r="G14" s="29">
        <v>10260</v>
      </c>
      <c r="H14" s="29">
        <v>10105</v>
      </c>
      <c r="I14" s="29">
        <v>10012</v>
      </c>
      <c r="K14" s="28" t="s">
        <v>534</v>
      </c>
      <c r="L14" s="29">
        <v>9774</v>
      </c>
      <c r="M14" s="29">
        <v>10444</v>
      </c>
    </row>
    <row r="15" spans="1:17" x14ac:dyDescent="0.25">
      <c r="A15" s="28" t="s">
        <v>534</v>
      </c>
      <c r="B15" s="29">
        <v>665</v>
      </c>
      <c r="C15" s="29">
        <v>755</v>
      </c>
      <c r="D15" s="29">
        <v>970</v>
      </c>
      <c r="F15" s="28" t="s">
        <v>534</v>
      </c>
      <c r="G15" s="29">
        <v>10632</v>
      </c>
      <c r="H15" s="29">
        <v>10477</v>
      </c>
      <c r="I15" s="29">
        <v>10353</v>
      </c>
      <c r="K15" s="28" t="s">
        <v>535</v>
      </c>
      <c r="L15" s="29">
        <v>10320</v>
      </c>
      <c r="M15" s="29">
        <v>10990</v>
      </c>
    </row>
    <row r="16" spans="1:17" x14ac:dyDescent="0.25">
      <c r="A16" s="28" t="s">
        <v>535</v>
      </c>
      <c r="B16" s="29" t="s">
        <v>566</v>
      </c>
      <c r="C16" s="29" t="s">
        <v>567</v>
      </c>
      <c r="D16" s="29" t="s">
        <v>568</v>
      </c>
      <c r="E16" s="31"/>
      <c r="F16" s="28" t="s">
        <v>535</v>
      </c>
      <c r="G16" s="29">
        <v>10911</v>
      </c>
      <c r="H16" s="29">
        <v>10756</v>
      </c>
      <c r="I16" s="29">
        <v>10632</v>
      </c>
      <c r="K16" s="28" t="s">
        <v>536</v>
      </c>
      <c r="L16" s="29">
        <v>11940</v>
      </c>
      <c r="M16" s="29">
        <v>12715</v>
      </c>
    </row>
    <row r="17" spans="1:13" x14ac:dyDescent="0.25">
      <c r="A17" s="28" t="s">
        <v>536</v>
      </c>
      <c r="B17" s="29" t="s">
        <v>569</v>
      </c>
      <c r="C17" s="29" t="s">
        <v>570</v>
      </c>
      <c r="D17" s="29" t="s">
        <v>571</v>
      </c>
      <c r="E17" s="31"/>
      <c r="F17" s="28" t="s">
        <v>536</v>
      </c>
      <c r="G17" s="29" t="s">
        <v>594</v>
      </c>
      <c r="H17" s="29">
        <v>11004</v>
      </c>
      <c r="I17" s="29" t="s">
        <v>594</v>
      </c>
      <c r="K17" s="28" t="s">
        <v>542</v>
      </c>
      <c r="L17" s="29">
        <v>12175</v>
      </c>
      <c r="M17" s="29">
        <v>12950</v>
      </c>
    </row>
    <row r="18" spans="1:13" x14ac:dyDescent="0.25">
      <c r="A18" s="28" t="s">
        <v>542</v>
      </c>
      <c r="B18" s="29" t="s">
        <v>593</v>
      </c>
      <c r="C18" s="29" t="s">
        <v>702</v>
      </c>
      <c r="D18" s="29" t="s">
        <v>707</v>
      </c>
      <c r="E18" s="31"/>
      <c r="F18" s="28" t="s">
        <v>542</v>
      </c>
      <c r="G18" s="29" t="s">
        <v>594</v>
      </c>
      <c r="H18" s="29">
        <v>11314</v>
      </c>
      <c r="I18" s="29">
        <v>11066</v>
      </c>
      <c r="K18" s="28" t="s">
        <v>651</v>
      </c>
      <c r="L18" s="29">
        <v>12524</v>
      </c>
      <c r="M18" s="29">
        <v>13454</v>
      </c>
    </row>
    <row r="19" spans="1:13" x14ac:dyDescent="0.25">
      <c r="A19" s="28" t="s">
        <v>651</v>
      </c>
      <c r="B19" s="29" t="s">
        <v>652</v>
      </c>
      <c r="C19" s="29" t="s">
        <v>703</v>
      </c>
      <c r="D19" s="29" t="s">
        <v>706</v>
      </c>
      <c r="F19" s="28" t="s">
        <v>651</v>
      </c>
      <c r="G19" s="29" t="s">
        <v>594</v>
      </c>
      <c r="H19" s="29">
        <v>11655</v>
      </c>
      <c r="I19" s="29">
        <v>11407</v>
      </c>
      <c r="K19" s="28" t="s">
        <v>700</v>
      </c>
      <c r="L19" s="29">
        <v>12877</v>
      </c>
      <c r="M19" s="29">
        <v>13838</v>
      </c>
    </row>
    <row r="20" spans="1:13" x14ac:dyDescent="0.25">
      <c r="A20" s="28" t="s">
        <v>700</v>
      </c>
      <c r="B20" s="29" t="s">
        <v>778</v>
      </c>
      <c r="C20" s="29" t="s">
        <v>704</v>
      </c>
      <c r="D20" s="29" t="s">
        <v>705</v>
      </c>
      <c r="E20" s="32"/>
      <c r="F20" s="28" t="s">
        <v>700</v>
      </c>
      <c r="G20" s="29" t="s">
        <v>594</v>
      </c>
      <c r="H20" s="29">
        <v>12058</v>
      </c>
      <c r="I20" s="29">
        <v>11810</v>
      </c>
      <c r="K20" s="28" t="s">
        <v>766</v>
      </c>
      <c r="L20" s="29">
        <v>13675</v>
      </c>
      <c r="M20" s="29">
        <v>14698</v>
      </c>
    </row>
    <row r="21" spans="1:13" x14ac:dyDescent="0.25">
      <c r="A21" s="28" t="s">
        <v>766</v>
      </c>
      <c r="B21" s="29" t="s">
        <v>768</v>
      </c>
      <c r="C21" s="29" t="s">
        <v>769</v>
      </c>
      <c r="D21" s="29" t="s">
        <v>770</v>
      </c>
      <c r="F21" s="28" t="s">
        <v>766</v>
      </c>
      <c r="G21" s="29" t="s">
        <v>594</v>
      </c>
      <c r="H21" s="29">
        <v>12554</v>
      </c>
      <c r="I21" s="29">
        <v>12275</v>
      </c>
    </row>
    <row r="22" spans="1:13" x14ac:dyDescent="0.25">
      <c r="E22" s="32"/>
    </row>
    <row r="23" spans="1:13" x14ac:dyDescent="0.25">
      <c r="E23" s="32"/>
    </row>
  </sheetData>
  <hyperlinks>
    <hyperlink ref="O2:Q3" location="'Table of Contents'!A1" display="Click here to return to Table of Contents" xr:uid="{6C98A1DC-A6F3-4908-9D67-5CCFC95F62C2}"/>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6CC29-AD3B-4957-8004-4B1493C50FA6}">
  <dimension ref="A1:G58"/>
  <sheetViews>
    <sheetView workbookViewId="0"/>
  </sheetViews>
  <sheetFormatPr defaultRowHeight="15" x14ac:dyDescent="0.25"/>
  <cols>
    <col min="1" max="1" width="43.85546875" bestFit="1" customWidth="1"/>
    <col min="2" max="3" width="14.140625" customWidth="1"/>
  </cols>
  <sheetData>
    <row r="1" spans="1:7" ht="23.25" customHeight="1" x14ac:dyDescent="0.35">
      <c r="A1" s="56" t="s">
        <v>402</v>
      </c>
      <c r="B1" s="56"/>
      <c r="C1" s="56"/>
    </row>
    <row r="2" spans="1:7" ht="23.25" x14ac:dyDescent="0.35">
      <c r="A2" s="56" t="s">
        <v>15</v>
      </c>
      <c r="B2" s="56"/>
      <c r="C2" s="56"/>
      <c r="E2" s="60" t="s">
        <v>409</v>
      </c>
      <c r="F2" s="60"/>
      <c r="G2" s="60"/>
    </row>
    <row r="3" spans="1:7" ht="23.25" x14ac:dyDescent="0.35">
      <c r="A3" s="56" t="s">
        <v>764</v>
      </c>
      <c r="B3" s="56"/>
      <c r="C3" s="56"/>
      <c r="E3" s="60"/>
      <c r="F3" s="60"/>
      <c r="G3" s="60"/>
    </row>
    <row r="4" spans="1:7" x14ac:dyDescent="0.25">
      <c r="A4" s="57" t="s">
        <v>591</v>
      </c>
      <c r="B4" s="57"/>
      <c r="C4" s="57"/>
    </row>
    <row r="5" spans="1:7" x14ac:dyDescent="0.25">
      <c r="A5" s="57" t="s">
        <v>592</v>
      </c>
      <c r="B5" s="57"/>
      <c r="C5" s="57"/>
    </row>
    <row r="6" spans="1:7" x14ac:dyDescent="0.25">
      <c r="A6" s="14"/>
      <c r="B6" s="14"/>
      <c r="C6" s="14"/>
    </row>
    <row r="8" spans="1:7" x14ac:dyDescent="0.25">
      <c r="A8" s="65" t="s">
        <v>497</v>
      </c>
      <c r="B8" s="65" t="s">
        <v>589</v>
      </c>
      <c r="C8" s="65" t="s">
        <v>590</v>
      </c>
    </row>
    <row r="9" spans="1:7" x14ac:dyDescent="0.25">
      <c r="A9" s="45" t="s">
        <v>480</v>
      </c>
      <c r="B9" s="23"/>
      <c r="C9" s="23"/>
    </row>
    <row r="10" spans="1:7" x14ac:dyDescent="0.25">
      <c r="A10" s="46" t="s">
        <v>489</v>
      </c>
      <c r="B10" s="23"/>
      <c r="C10" s="23"/>
    </row>
    <row r="11" spans="1:7" x14ac:dyDescent="0.25">
      <c r="A11" s="22" t="s">
        <v>584</v>
      </c>
      <c r="B11" s="23"/>
      <c r="C11" s="23"/>
    </row>
    <row r="12" spans="1:7" x14ac:dyDescent="0.25">
      <c r="A12" s="34" t="s">
        <v>771</v>
      </c>
      <c r="B12" s="23">
        <v>9037</v>
      </c>
      <c r="C12" s="23">
        <v>18074</v>
      </c>
    </row>
    <row r="13" spans="1:7" x14ac:dyDescent="0.25">
      <c r="A13" s="34" t="s">
        <v>579</v>
      </c>
      <c r="B13" s="23">
        <v>159</v>
      </c>
      <c r="C13" s="23">
        <v>318</v>
      </c>
    </row>
    <row r="14" spans="1:7" x14ac:dyDescent="0.25">
      <c r="A14" s="34" t="s">
        <v>666</v>
      </c>
      <c r="B14" s="23">
        <v>2774.5</v>
      </c>
      <c r="C14" s="23">
        <v>5549</v>
      </c>
    </row>
    <row r="15" spans="1:7" x14ac:dyDescent="0.25">
      <c r="A15" s="34" t="s">
        <v>580</v>
      </c>
      <c r="B15" s="23">
        <v>294</v>
      </c>
      <c r="C15" s="23">
        <v>588</v>
      </c>
    </row>
    <row r="16" spans="1:7" x14ac:dyDescent="0.25">
      <c r="A16" s="34" t="s">
        <v>581</v>
      </c>
      <c r="B16" s="23">
        <v>600</v>
      </c>
      <c r="C16" s="23">
        <v>1200</v>
      </c>
    </row>
    <row r="17" spans="1:3" x14ac:dyDescent="0.25">
      <c r="A17" s="34" t="s">
        <v>582</v>
      </c>
      <c r="B17" s="23">
        <v>870</v>
      </c>
      <c r="C17" s="23">
        <v>1740</v>
      </c>
    </row>
    <row r="18" spans="1:3" x14ac:dyDescent="0.25">
      <c r="A18" s="34" t="s">
        <v>583</v>
      </c>
      <c r="B18" s="23">
        <v>32</v>
      </c>
      <c r="C18" s="23">
        <v>64</v>
      </c>
    </row>
    <row r="19" spans="1:3" x14ac:dyDescent="0.25">
      <c r="A19" s="103" t="s">
        <v>421</v>
      </c>
      <c r="B19" s="104">
        <v>13766.5</v>
      </c>
      <c r="C19" s="104">
        <v>27533</v>
      </c>
    </row>
    <row r="20" spans="1:3" x14ac:dyDescent="0.25">
      <c r="A20" s="22" t="s">
        <v>578</v>
      </c>
      <c r="B20" s="23"/>
      <c r="C20" s="23"/>
    </row>
    <row r="21" spans="1:3" x14ac:dyDescent="0.25">
      <c r="A21" s="34" t="s">
        <v>771</v>
      </c>
      <c r="B21" s="23">
        <v>9037</v>
      </c>
      <c r="C21" s="23">
        <v>18074</v>
      </c>
    </row>
    <row r="22" spans="1:3" x14ac:dyDescent="0.25">
      <c r="A22" s="34" t="s">
        <v>579</v>
      </c>
      <c r="B22" s="23">
        <v>159</v>
      </c>
      <c r="C22" s="23">
        <v>318</v>
      </c>
    </row>
    <row r="23" spans="1:3" x14ac:dyDescent="0.25">
      <c r="A23" s="34" t="s">
        <v>670</v>
      </c>
      <c r="B23" s="23">
        <v>6387</v>
      </c>
      <c r="C23" s="23">
        <v>12774</v>
      </c>
    </row>
    <row r="24" spans="1:3" x14ac:dyDescent="0.25">
      <c r="A24" s="34" t="s">
        <v>580</v>
      </c>
      <c r="B24" s="23">
        <v>294</v>
      </c>
      <c r="C24" s="23">
        <v>588</v>
      </c>
    </row>
    <row r="25" spans="1:3" x14ac:dyDescent="0.25">
      <c r="A25" s="34" t="s">
        <v>581</v>
      </c>
      <c r="B25" s="23">
        <v>600</v>
      </c>
      <c r="C25" s="23">
        <v>1200</v>
      </c>
    </row>
    <row r="26" spans="1:3" x14ac:dyDescent="0.25">
      <c r="A26" s="34" t="s">
        <v>582</v>
      </c>
      <c r="B26" s="23">
        <v>870</v>
      </c>
      <c r="C26" s="23">
        <v>1740</v>
      </c>
    </row>
    <row r="27" spans="1:3" x14ac:dyDescent="0.25">
      <c r="A27" s="34" t="s">
        <v>583</v>
      </c>
      <c r="B27" s="23">
        <v>32</v>
      </c>
      <c r="C27" s="23">
        <v>64</v>
      </c>
    </row>
    <row r="28" spans="1:3" x14ac:dyDescent="0.25">
      <c r="A28" s="103" t="s">
        <v>421</v>
      </c>
      <c r="B28" s="104">
        <v>17379</v>
      </c>
      <c r="C28" s="104">
        <v>34758</v>
      </c>
    </row>
    <row r="29" spans="1:3" x14ac:dyDescent="0.25">
      <c r="A29" s="46" t="s">
        <v>541</v>
      </c>
      <c r="B29" s="23"/>
      <c r="C29" s="23"/>
    </row>
    <row r="30" spans="1:3" x14ac:dyDescent="0.25">
      <c r="A30" s="22" t="s">
        <v>578</v>
      </c>
      <c r="B30" s="23"/>
      <c r="C30" s="23"/>
    </row>
    <row r="31" spans="1:3" x14ac:dyDescent="0.25">
      <c r="A31" s="34" t="s">
        <v>772</v>
      </c>
      <c r="B31" s="23">
        <v>20511</v>
      </c>
      <c r="C31" s="23">
        <v>41022</v>
      </c>
    </row>
    <row r="32" spans="1:3" x14ac:dyDescent="0.25">
      <c r="A32" s="34" t="s">
        <v>579</v>
      </c>
      <c r="B32" s="23">
        <v>159</v>
      </c>
      <c r="C32" s="23">
        <v>318</v>
      </c>
    </row>
    <row r="33" spans="1:3" x14ac:dyDescent="0.25">
      <c r="A33" s="34" t="s">
        <v>670</v>
      </c>
      <c r="B33" s="23">
        <v>6387</v>
      </c>
      <c r="C33" s="23">
        <v>12774</v>
      </c>
    </row>
    <row r="34" spans="1:3" x14ac:dyDescent="0.25">
      <c r="A34" s="34" t="s">
        <v>580</v>
      </c>
      <c r="B34" s="23">
        <v>294</v>
      </c>
      <c r="C34" s="23">
        <v>588</v>
      </c>
    </row>
    <row r="35" spans="1:3" x14ac:dyDescent="0.25">
      <c r="A35" s="34" t="s">
        <v>581</v>
      </c>
      <c r="B35" s="23">
        <v>600</v>
      </c>
      <c r="C35" s="23">
        <v>1200</v>
      </c>
    </row>
    <row r="36" spans="1:3" x14ac:dyDescent="0.25">
      <c r="A36" s="34" t="s">
        <v>582</v>
      </c>
      <c r="B36" s="23">
        <v>870</v>
      </c>
      <c r="C36" s="23">
        <v>1740</v>
      </c>
    </row>
    <row r="37" spans="1:3" x14ac:dyDescent="0.25">
      <c r="A37" s="34" t="s">
        <v>583</v>
      </c>
      <c r="B37" s="23">
        <v>32</v>
      </c>
      <c r="C37" s="23">
        <v>64</v>
      </c>
    </row>
    <row r="38" spans="1:3" x14ac:dyDescent="0.25">
      <c r="A38" s="103" t="s">
        <v>421</v>
      </c>
      <c r="B38" s="104">
        <v>28853</v>
      </c>
      <c r="C38" s="104">
        <v>57706</v>
      </c>
    </row>
    <row r="39" spans="1:3" x14ac:dyDescent="0.25">
      <c r="A39" s="45" t="s">
        <v>481</v>
      </c>
      <c r="B39" s="23"/>
      <c r="C39" s="23"/>
    </row>
    <row r="40" spans="1:3" x14ac:dyDescent="0.25">
      <c r="A40" s="46" t="s">
        <v>489</v>
      </c>
      <c r="B40" s="23"/>
      <c r="C40" s="23"/>
    </row>
    <row r="41" spans="1:3" x14ac:dyDescent="0.25">
      <c r="A41" s="22" t="s">
        <v>585</v>
      </c>
      <c r="B41" s="23"/>
      <c r="C41" s="23"/>
    </row>
    <row r="42" spans="1:3" x14ac:dyDescent="0.25">
      <c r="A42" s="34" t="s">
        <v>773</v>
      </c>
      <c r="B42" s="23">
        <v>17496</v>
      </c>
      <c r="C42" s="23">
        <v>34992</v>
      </c>
    </row>
    <row r="43" spans="1:3" x14ac:dyDescent="0.25">
      <c r="A43" s="34" t="s">
        <v>579</v>
      </c>
      <c r="B43" s="23">
        <v>130</v>
      </c>
      <c r="C43" s="23">
        <v>260</v>
      </c>
    </row>
    <row r="44" spans="1:3" x14ac:dyDescent="0.25">
      <c r="A44" s="34" t="s">
        <v>670</v>
      </c>
      <c r="B44" s="23">
        <v>6502</v>
      </c>
      <c r="C44" s="23">
        <v>13004</v>
      </c>
    </row>
    <row r="45" spans="1:3" x14ac:dyDescent="0.25">
      <c r="A45" s="34" t="s">
        <v>580</v>
      </c>
      <c r="B45" s="23">
        <v>57</v>
      </c>
      <c r="C45" s="23">
        <v>114</v>
      </c>
    </row>
    <row r="46" spans="1:3" x14ac:dyDescent="0.25">
      <c r="A46" s="34" t="s">
        <v>581</v>
      </c>
      <c r="B46" s="23">
        <v>300</v>
      </c>
      <c r="C46" s="23">
        <v>600</v>
      </c>
    </row>
    <row r="47" spans="1:3" x14ac:dyDescent="0.25">
      <c r="A47" s="34" t="s">
        <v>582</v>
      </c>
      <c r="B47" s="23">
        <v>1590</v>
      </c>
      <c r="C47" s="23">
        <v>3180</v>
      </c>
    </row>
    <row r="48" spans="1:3" x14ac:dyDescent="0.25">
      <c r="A48" s="34" t="s">
        <v>583</v>
      </c>
      <c r="B48" s="23">
        <v>79</v>
      </c>
      <c r="C48" s="23">
        <v>158</v>
      </c>
    </row>
    <row r="49" spans="1:3" x14ac:dyDescent="0.25">
      <c r="A49" s="103" t="s">
        <v>421</v>
      </c>
      <c r="B49" s="104">
        <v>26154</v>
      </c>
      <c r="C49" s="104">
        <v>52308</v>
      </c>
    </row>
    <row r="50" spans="1:3" x14ac:dyDescent="0.25">
      <c r="A50" s="22" t="s">
        <v>586</v>
      </c>
      <c r="B50" s="23"/>
      <c r="C50" s="23"/>
    </row>
    <row r="51" spans="1:3" x14ac:dyDescent="0.25">
      <c r="A51" s="34" t="s">
        <v>776</v>
      </c>
      <c r="B51" s="23">
        <v>11664</v>
      </c>
      <c r="C51" s="23">
        <v>23328</v>
      </c>
    </row>
    <row r="52" spans="1:3" x14ac:dyDescent="0.25">
      <c r="A52" s="34" t="s">
        <v>579</v>
      </c>
      <c r="B52" s="23">
        <v>130</v>
      </c>
      <c r="C52" s="23">
        <v>260</v>
      </c>
    </row>
    <row r="53" spans="1:3" x14ac:dyDescent="0.25">
      <c r="A53" s="34" t="s">
        <v>670</v>
      </c>
      <c r="B53" s="23">
        <v>6502</v>
      </c>
      <c r="C53" s="23">
        <v>13004</v>
      </c>
    </row>
    <row r="54" spans="1:3" x14ac:dyDescent="0.25">
      <c r="A54" s="34" t="s">
        <v>580</v>
      </c>
      <c r="B54" s="23">
        <v>57</v>
      </c>
      <c r="C54" s="23">
        <v>114</v>
      </c>
    </row>
    <row r="55" spans="1:3" x14ac:dyDescent="0.25">
      <c r="A55" s="34" t="s">
        <v>581</v>
      </c>
      <c r="B55" s="23">
        <v>300</v>
      </c>
      <c r="C55" s="23">
        <v>600</v>
      </c>
    </row>
    <row r="56" spans="1:3" x14ac:dyDescent="0.25">
      <c r="A56" s="34" t="s">
        <v>582</v>
      </c>
      <c r="B56" s="23">
        <v>1590</v>
      </c>
      <c r="C56" s="23">
        <v>3180</v>
      </c>
    </row>
    <row r="57" spans="1:3" x14ac:dyDescent="0.25">
      <c r="A57" s="34" t="s">
        <v>583</v>
      </c>
      <c r="B57" s="23">
        <v>79</v>
      </c>
      <c r="C57" s="23">
        <v>158</v>
      </c>
    </row>
    <row r="58" spans="1:3" x14ac:dyDescent="0.25">
      <c r="A58" s="103" t="s">
        <v>421</v>
      </c>
      <c r="B58" s="104">
        <v>20322</v>
      </c>
      <c r="C58" s="104">
        <v>40644</v>
      </c>
    </row>
  </sheetData>
  <hyperlinks>
    <hyperlink ref="E2:G3" location="'Table of Contents'!A1" display="Click here to return to Table of Contents" xr:uid="{ADB1C45D-DC42-47BE-81A4-E5FB3B4DD9E5}"/>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0D6B2-D612-408A-A552-706314638204}">
  <dimension ref="A1:N53"/>
  <sheetViews>
    <sheetView zoomScaleNormal="100" workbookViewId="0"/>
  </sheetViews>
  <sheetFormatPr defaultRowHeight="15" x14ac:dyDescent="0.25"/>
  <cols>
    <col min="1" max="1" width="24.42578125" customWidth="1"/>
    <col min="2" max="5" width="8" bestFit="1" customWidth="1"/>
    <col min="6" max="6" width="25.5703125" bestFit="1" customWidth="1"/>
    <col min="7" max="7" width="8" bestFit="1" customWidth="1"/>
    <col min="9" max="13" width="8" bestFit="1" customWidth="1"/>
  </cols>
  <sheetData>
    <row r="1" spans="1:13" ht="23.25" x14ac:dyDescent="0.35">
      <c r="A1" s="56" t="s">
        <v>402</v>
      </c>
      <c r="B1" s="56"/>
      <c r="C1" s="56"/>
      <c r="D1" s="56"/>
      <c r="E1" s="56"/>
      <c r="F1" s="56"/>
      <c r="G1" s="56"/>
      <c r="H1" s="56"/>
      <c r="I1" s="56"/>
      <c r="J1" s="56"/>
      <c r="K1" s="56"/>
      <c r="L1" s="56"/>
      <c r="M1" s="56"/>
    </row>
    <row r="2" spans="1:13" ht="23.25" x14ac:dyDescent="0.35">
      <c r="A2" s="56" t="s">
        <v>613</v>
      </c>
      <c r="B2" s="56"/>
      <c r="C2" s="56"/>
      <c r="D2" s="56"/>
      <c r="E2" s="56"/>
      <c r="F2" s="56"/>
      <c r="G2" s="56"/>
      <c r="H2" s="56"/>
      <c r="I2" s="56"/>
      <c r="J2" s="56"/>
      <c r="K2" s="56"/>
      <c r="L2" s="56"/>
      <c r="M2" s="56"/>
    </row>
    <row r="3" spans="1:13" ht="23.25" x14ac:dyDescent="0.35">
      <c r="A3" s="56" t="s">
        <v>761</v>
      </c>
      <c r="B3" s="56"/>
      <c r="C3" s="56"/>
      <c r="D3" s="56"/>
      <c r="E3" s="56"/>
      <c r="F3" s="56"/>
      <c r="G3" s="56"/>
      <c r="H3" s="56"/>
      <c r="I3" s="56"/>
      <c r="J3" s="56"/>
      <c r="K3" s="56"/>
      <c r="L3" s="56"/>
      <c r="M3" s="56"/>
    </row>
    <row r="4" spans="1:13" x14ac:dyDescent="0.25">
      <c r="A4" s="57" t="s">
        <v>614</v>
      </c>
      <c r="B4" s="57"/>
      <c r="C4" s="57"/>
      <c r="D4" s="57"/>
      <c r="E4" s="57"/>
      <c r="F4" s="57"/>
      <c r="G4" s="57"/>
      <c r="H4" s="57"/>
      <c r="I4" s="57"/>
      <c r="J4" s="57"/>
      <c r="K4" s="57"/>
      <c r="L4" s="57"/>
      <c r="M4" s="57"/>
    </row>
    <row r="7" spans="1:13" x14ac:dyDescent="0.25">
      <c r="A7" s="100" t="s">
        <v>611</v>
      </c>
      <c r="B7" s="101"/>
      <c r="C7" s="101"/>
      <c r="D7" s="101"/>
      <c r="F7" s="100" t="s">
        <v>612</v>
      </c>
      <c r="G7" s="101"/>
      <c r="H7" s="101"/>
      <c r="I7" s="101"/>
      <c r="J7" s="101"/>
      <c r="K7" s="101"/>
      <c r="L7" s="101"/>
      <c r="M7" s="102"/>
    </row>
    <row r="8" spans="1:13" x14ac:dyDescent="0.25">
      <c r="A8" s="75" t="s">
        <v>441</v>
      </c>
      <c r="B8" s="94" t="s">
        <v>653</v>
      </c>
      <c r="C8" s="94" t="s">
        <v>654</v>
      </c>
      <c r="D8" s="94" t="s">
        <v>655</v>
      </c>
      <c r="F8" s="75" t="s">
        <v>441</v>
      </c>
      <c r="G8" s="76" t="s">
        <v>398</v>
      </c>
      <c r="H8" s="76" t="s">
        <v>399</v>
      </c>
      <c r="I8" s="76" t="s">
        <v>400</v>
      </c>
      <c r="J8" s="76" t="s">
        <v>401</v>
      </c>
      <c r="K8" s="76" t="s">
        <v>615</v>
      </c>
      <c r="L8" s="76" t="s">
        <v>671</v>
      </c>
      <c r="M8" s="76" t="s">
        <v>728</v>
      </c>
    </row>
    <row r="9" spans="1:13" x14ac:dyDescent="0.25">
      <c r="A9" s="45" t="s">
        <v>721</v>
      </c>
      <c r="B9" s="14"/>
      <c r="C9" s="14"/>
      <c r="D9" s="14"/>
      <c r="F9" s="45" t="s">
        <v>721</v>
      </c>
      <c r="G9" s="14"/>
      <c r="H9" s="14"/>
      <c r="I9" s="14"/>
      <c r="J9" s="14"/>
      <c r="K9" s="14"/>
      <c r="L9" s="14"/>
      <c r="M9" s="14"/>
    </row>
    <row r="10" spans="1:13" x14ac:dyDescent="0.25">
      <c r="A10" s="46" t="s">
        <v>597</v>
      </c>
      <c r="B10" s="14"/>
      <c r="C10" s="14"/>
      <c r="D10" s="14"/>
      <c r="F10" s="46" t="s">
        <v>597</v>
      </c>
      <c r="G10" s="14"/>
      <c r="H10" s="14"/>
      <c r="I10" s="14"/>
      <c r="J10" s="14"/>
      <c r="K10" s="14"/>
      <c r="L10" s="14"/>
      <c r="M10" s="14"/>
    </row>
    <row r="11" spans="1:13" x14ac:dyDescent="0.25">
      <c r="A11" s="22" t="s">
        <v>598</v>
      </c>
      <c r="B11" s="14">
        <v>27.06</v>
      </c>
      <c r="C11" s="14">
        <v>26.64</v>
      </c>
      <c r="D11" s="14">
        <v>27.19</v>
      </c>
      <c r="F11" s="22" t="s">
        <v>598</v>
      </c>
      <c r="G11" s="14">
        <v>27.15</v>
      </c>
      <c r="H11" s="14">
        <v>27.27</v>
      </c>
      <c r="I11" s="14">
        <v>27.54</v>
      </c>
      <c r="J11" s="14">
        <v>27.4</v>
      </c>
      <c r="K11" s="14">
        <v>27.25</v>
      </c>
      <c r="L11" s="14">
        <v>27.75</v>
      </c>
      <c r="M11" s="14">
        <v>27.92</v>
      </c>
    </row>
    <row r="12" spans="1:13" x14ac:dyDescent="0.25">
      <c r="A12" s="22" t="s">
        <v>230</v>
      </c>
      <c r="B12" s="14">
        <v>27.02</v>
      </c>
      <c r="C12" s="14">
        <v>26.89</v>
      </c>
      <c r="D12" s="14">
        <v>27.58</v>
      </c>
      <c r="F12" s="22" t="s">
        <v>230</v>
      </c>
      <c r="G12" s="14">
        <v>27.04</v>
      </c>
      <c r="H12" s="14">
        <v>27.59</v>
      </c>
      <c r="I12" s="14">
        <v>27.94</v>
      </c>
      <c r="J12" s="14">
        <v>27.29</v>
      </c>
      <c r="K12" s="14">
        <v>27.24</v>
      </c>
      <c r="L12" s="14">
        <v>27.73</v>
      </c>
      <c r="M12" s="14">
        <v>28.2</v>
      </c>
    </row>
    <row r="13" spans="1:13" x14ac:dyDescent="0.25">
      <c r="A13" s="22" t="s">
        <v>599</v>
      </c>
      <c r="B13" s="14">
        <v>26.93</v>
      </c>
      <c r="C13" s="14">
        <v>26.49</v>
      </c>
      <c r="D13" s="14">
        <v>26.73</v>
      </c>
      <c r="F13" s="22" t="s">
        <v>599</v>
      </c>
      <c r="G13" s="14">
        <v>26.95</v>
      </c>
      <c r="H13" s="14">
        <v>26.64</v>
      </c>
      <c r="I13" s="14">
        <v>27.05</v>
      </c>
      <c r="J13" s="14">
        <v>26.65</v>
      </c>
      <c r="K13" s="14">
        <v>26.63</v>
      </c>
      <c r="L13" s="14">
        <v>26.92</v>
      </c>
      <c r="M13" s="14">
        <v>27.05</v>
      </c>
    </row>
    <row r="14" spans="1:13" x14ac:dyDescent="0.25">
      <c r="A14" s="22" t="s">
        <v>600</v>
      </c>
      <c r="B14" s="14">
        <v>27.81</v>
      </c>
      <c r="C14" s="14">
        <v>27.16</v>
      </c>
      <c r="D14" s="14">
        <v>27.88</v>
      </c>
      <c r="F14" s="22" t="s">
        <v>600</v>
      </c>
      <c r="G14" s="14">
        <v>27.83</v>
      </c>
      <c r="H14" s="14">
        <v>28.29</v>
      </c>
      <c r="I14" s="14">
        <v>28.51</v>
      </c>
      <c r="J14" s="14">
        <v>28.92</v>
      </c>
      <c r="K14" s="14">
        <v>28.51</v>
      </c>
      <c r="L14" s="14">
        <v>29.02</v>
      </c>
      <c r="M14" s="14">
        <v>29.03</v>
      </c>
    </row>
    <row r="15" spans="1:13" x14ac:dyDescent="0.25">
      <c r="A15" s="22" t="s">
        <v>601</v>
      </c>
      <c r="B15" s="14">
        <v>26.87</v>
      </c>
      <c r="C15" s="14">
        <v>26.53</v>
      </c>
      <c r="D15" s="14">
        <v>27.05</v>
      </c>
      <c r="F15" s="22" t="s">
        <v>601</v>
      </c>
      <c r="G15" s="14">
        <v>27.04</v>
      </c>
      <c r="H15" s="14">
        <v>27.01</v>
      </c>
      <c r="I15" s="14">
        <v>27.17</v>
      </c>
      <c r="J15" s="14">
        <v>26.99</v>
      </c>
      <c r="K15" s="14">
        <v>26.76</v>
      </c>
      <c r="L15" s="14">
        <v>27.31</v>
      </c>
      <c r="M15" s="14">
        <v>27.35</v>
      </c>
    </row>
    <row r="16" spans="1:13" x14ac:dyDescent="0.25">
      <c r="A16" s="46" t="s">
        <v>602</v>
      </c>
      <c r="B16" s="14"/>
      <c r="C16" s="14"/>
      <c r="D16" s="14"/>
      <c r="F16" s="46" t="s">
        <v>607</v>
      </c>
      <c r="G16" s="14"/>
      <c r="H16" s="14"/>
      <c r="I16" s="14"/>
      <c r="J16" s="14"/>
      <c r="K16" s="14"/>
      <c r="L16" s="14"/>
      <c r="M16" s="14"/>
    </row>
    <row r="17" spans="1:14" x14ac:dyDescent="0.25">
      <c r="A17" s="22" t="s">
        <v>598</v>
      </c>
      <c r="B17" s="14">
        <v>1902.59</v>
      </c>
      <c r="C17" s="14">
        <v>1811.07</v>
      </c>
      <c r="D17" s="14">
        <v>1740.32</v>
      </c>
      <c r="F17" s="22" t="s">
        <v>421</v>
      </c>
      <c r="G17" s="14">
        <v>1228.3</v>
      </c>
      <c r="H17" s="14">
        <v>1225.0899999999999</v>
      </c>
      <c r="I17" s="14">
        <v>1252.79</v>
      </c>
      <c r="J17" s="14">
        <v>1247.99</v>
      </c>
      <c r="K17" s="14">
        <v>1230.67</v>
      </c>
      <c r="L17" s="14">
        <v>1218.73</v>
      </c>
      <c r="M17" s="14">
        <v>1204.69</v>
      </c>
    </row>
    <row r="18" spans="1:14" x14ac:dyDescent="0.25">
      <c r="A18" s="22" t="s">
        <v>599</v>
      </c>
      <c r="B18" s="14">
        <v>651.11</v>
      </c>
      <c r="C18" s="14">
        <v>605.36</v>
      </c>
      <c r="D18" s="14">
        <v>610.32000000000005</v>
      </c>
      <c r="F18" s="22" t="s">
        <v>608</v>
      </c>
      <c r="G18" s="14">
        <v>612.03</v>
      </c>
      <c r="H18" s="14">
        <v>633.47</v>
      </c>
      <c r="I18" s="14">
        <v>631.19000000000005</v>
      </c>
      <c r="J18" s="14">
        <v>623.15</v>
      </c>
      <c r="K18" s="14">
        <v>620.74</v>
      </c>
      <c r="L18" s="14">
        <v>613.73</v>
      </c>
      <c r="M18" s="14">
        <v>612.78</v>
      </c>
    </row>
    <row r="19" spans="1:14" x14ac:dyDescent="0.25">
      <c r="A19" s="22" t="s">
        <v>603</v>
      </c>
      <c r="B19" s="14">
        <v>634.80999999999995</v>
      </c>
      <c r="C19" s="14">
        <v>618.57000000000005</v>
      </c>
      <c r="D19" s="14">
        <v>586.45000000000005</v>
      </c>
      <c r="F19" s="22" t="s">
        <v>599</v>
      </c>
      <c r="G19" s="14">
        <v>619.05999999999995</v>
      </c>
      <c r="H19" s="14">
        <v>625.71</v>
      </c>
      <c r="I19" s="14">
        <v>628.42999999999995</v>
      </c>
      <c r="J19" s="14">
        <v>627.78</v>
      </c>
      <c r="K19" s="14">
        <v>611.04999999999995</v>
      </c>
      <c r="L19" s="14">
        <v>609.38</v>
      </c>
      <c r="M19" s="14">
        <v>592.49</v>
      </c>
    </row>
    <row r="20" spans="1:14" x14ac:dyDescent="0.25">
      <c r="A20" s="22" t="s">
        <v>376</v>
      </c>
      <c r="B20" s="14">
        <v>616.66999999999996</v>
      </c>
      <c r="C20" s="14">
        <v>587.14</v>
      </c>
      <c r="D20" s="14">
        <v>543.54999999999995</v>
      </c>
      <c r="F20" s="46" t="s">
        <v>604</v>
      </c>
      <c r="G20" s="14"/>
      <c r="H20" s="14"/>
      <c r="I20" s="14"/>
      <c r="J20" s="14"/>
      <c r="K20" s="14"/>
      <c r="L20" s="14"/>
      <c r="M20" s="14"/>
    </row>
    <row r="21" spans="1:14" x14ac:dyDescent="0.25">
      <c r="A21" s="46" t="s">
        <v>604</v>
      </c>
      <c r="B21" s="14"/>
      <c r="C21" s="14"/>
      <c r="D21" s="14"/>
      <c r="F21" s="22" t="s">
        <v>605</v>
      </c>
      <c r="G21" s="14">
        <v>81.33</v>
      </c>
      <c r="H21" s="14">
        <v>83.9</v>
      </c>
      <c r="I21" s="14">
        <v>83.12</v>
      </c>
      <c r="J21" s="14">
        <v>82.66</v>
      </c>
      <c r="K21" s="14">
        <v>81.459999999999994</v>
      </c>
      <c r="L21" s="14">
        <v>83.47</v>
      </c>
      <c r="M21" s="14">
        <v>81.45</v>
      </c>
    </row>
    <row r="22" spans="1:14" x14ac:dyDescent="0.25">
      <c r="A22" s="22" t="s">
        <v>605</v>
      </c>
      <c r="B22" s="14">
        <v>82.92</v>
      </c>
      <c r="C22" s="14">
        <v>82.93</v>
      </c>
      <c r="D22" s="14">
        <v>83.66</v>
      </c>
      <c r="F22" s="22" t="s">
        <v>606</v>
      </c>
      <c r="G22" s="43">
        <v>0.4331983805668016</v>
      </c>
      <c r="H22" s="43">
        <v>0.46320346320346323</v>
      </c>
      <c r="I22" s="43">
        <v>0.42222222222222222</v>
      </c>
      <c r="J22" s="43">
        <v>0.40663900414937759</v>
      </c>
      <c r="K22" s="43">
        <v>0.4296875</v>
      </c>
      <c r="L22" s="43">
        <v>0.44615384615384618</v>
      </c>
      <c r="M22" s="43">
        <v>0.41984732824427479</v>
      </c>
      <c r="N22" s="43"/>
    </row>
    <row r="23" spans="1:14" x14ac:dyDescent="0.25">
      <c r="A23" s="22" t="s">
        <v>606</v>
      </c>
      <c r="B23" s="43">
        <v>0.46781115879828328</v>
      </c>
      <c r="C23" s="43">
        <v>0.41697416974169743</v>
      </c>
      <c r="D23" s="43">
        <v>0.44664031620553357</v>
      </c>
      <c r="F23" s="45" t="s">
        <v>720</v>
      </c>
      <c r="G23" s="14"/>
      <c r="H23" s="14"/>
      <c r="I23" s="14"/>
      <c r="J23" s="14"/>
      <c r="K23" s="14"/>
      <c r="L23" s="14"/>
      <c r="M23" s="14"/>
    </row>
    <row r="24" spans="1:14" x14ac:dyDescent="0.25">
      <c r="A24" s="45" t="s">
        <v>720</v>
      </c>
      <c r="B24" s="14"/>
      <c r="C24" s="14"/>
      <c r="D24" s="14"/>
      <c r="F24" s="46" t="s">
        <v>597</v>
      </c>
      <c r="G24" s="14"/>
      <c r="H24" s="14"/>
      <c r="I24" s="14"/>
      <c r="J24" s="14"/>
      <c r="K24" s="14"/>
      <c r="L24" s="14"/>
      <c r="M24" s="14"/>
    </row>
    <row r="25" spans="1:14" x14ac:dyDescent="0.25">
      <c r="A25" s="46" t="s">
        <v>597</v>
      </c>
      <c r="B25" s="14"/>
      <c r="C25" s="14"/>
      <c r="D25" s="14"/>
      <c r="F25" s="22" t="s">
        <v>598</v>
      </c>
      <c r="G25" s="14">
        <v>27.26</v>
      </c>
      <c r="H25" s="14">
        <v>27.28</v>
      </c>
      <c r="I25" s="14">
        <v>27.62</v>
      </c>
      <c r="J25" s="14">
        <v>27.54</v>
      </c>
      <c r="K25" s="14">
        <v>27.85</v>
      </c>
      <c r="L25" s="14">
        <v>27.06</v>
      </c>
      <c r="M25" s="14">
        <v>27.96</v>
      </c>
    </row>
    <row r="26" spans="1:14" x14ac:dyDescent="0.25">
      <c r="A26" s="22" t="s">
        <v>598</v>
      </c>
      <c r="B26" s="14">
        <v>27.02</v>
      </c>
      <c r="C26" s="14">
        <v>26.79</v>
      </c>
      <c r="D26" s="14">
        <v>27.21</v>
      </c>
      <c r="F26" s="22" t="s">
        <v>230</v>
      </c>
      <c r="G26" s="14">
        <v>26.28</v>
      </c>
      <c r="H26" s="14">
        <v>26.17</v>
      </c>
      <c r="I26" s="14">
        <v>26.78</v>
      </c>
      <c r="J26" s="14">
        <v>26.14</v>
      </c>
      <c r="K26" s="14">
        <v>26.31</v>
      </c>
      <c r="L26" s="14">
        <v>25.44</v>
      </c>
      <c r="M26" s="14">
        <v>26.46</v>
      </c>
    </row>
    <row r="27" spans="1:14" x14ac:dyDescent="0.25">
      <c r="A27" s="22" t="s">
        <v>230</v>
      </c>
      <c r="B27" s="14">
        <v>25.93</v>
      </c>
      <c r="C27" s="14">
        <v>25.74</v>
      </c>
      <c r="D27" s="14">
        <v>26.19</v>
      </c>
      <c r="F27" s="22" t="s">
        <v>599</v>
      </c>
      <c r="G27" s="14">
        <v>27.86</v>
      </c>
      <c r="H27" s="14">
        <v>27.7</v>
      </c>
      <c r="I27" s="14">
        <v>28.13</v>
      </c>
      <c r="J27" s="14">
        <v>28.07</v>
      </c>
      <c r="K27" s="14">
        <v>28.33</v>
      </c>
      <c r="L27" s="14">
        <v>27.61</v>
      </c>
      <c r="M27" s="14">
        <v>28.2</v>
      </c>
    </row>
    <row r="28" spans="1:14" x14ac:dyDescent="0.25">
      <c r="A28" s="22" t="s">
        <v>599</v>
      </c>
      <c r="B28" s="14">
        <v>27.78</v>
      </c>
      <c r="C28" s="14">
        <v>27.54</v>
      </c>
      <c r="D28" s="14">
        <v>27.68</v>
      </c>
      <c r="F28" s="22" t="s">
        <v>600</v>
      </c>
      <c r="G28" s="14">
        <v>27.25</v>
      </c>
      <c r="H28" s="14">
        <v>27.65</v>
      </c>
      <c r="I28" s="14">
        <v>28.08</v>
      </c>
      <c r="J28" s="14">
        <v>28.24</v>
      </c>
      <c r="K28" s="14">
        <v>28.23</v>
      </c>
      <c r="L28" s="14">
        <v>27.52</v>
      </c>
      <c r="M28" s="14">
        <v>28.64</v>
      </c>
    </row>
    <row r="29" spans="1:14" x14ac:dyDescent="0.25">
      <c r="A29" s="22" t="s">
        <v>600</v>
      </c>
      <c r="B29" s="14">
        <v>27.08</v>
      </c>
      <c r="C29" s="14">
        <v>26.92</v>
      </c>
      <c r="D29" s="14">
        <v>27.42</v>
      </c>
      <c r="F29" s="22" t="s">
        <v>601</v>
      </c>
      <c r="G29" s="14">
        <v>28.06</v>
      </c>
      <c r="H29" s="14">
        <v>27.95</v>
      </c>
      <c r="I29" s="14">
        <v>27.74</v>
      </c>
      <c r="J29" s="14">
        <v>28.06</v>
      </c>
      <c r="K29" s="14">
        <v>28.47</v>
      </c>
      <c r="L29" s="14">
        <v>27.78</v>
      </c>
      <c r="M29" s="14">
        <v>28.63</v>
      </c>
    </row>
    <row r="30" spans="1:14" x14ac:dyDescent="0.25">
      <c r="A30" s="22" t="s">
        <v>601</v>
      </c>
      <c r="B30" s="14">
        <v>27.78</v>
      </c>
      <c r="C30" s="14">
        <v>27.59</v>
      </c>
      <c r="D30" s="14">
        <v>28.02</v>
      </c>
      <c r="F30" s="46" t="s">
        <v>607</v>
      </c>
      <c r="G30" s="14"/>
      <c r="H30" s="14"/>
      <c r="I30" s="14"/>
      <c r="J30" s="14"/>
      <c r="K30" s="14"/>
      <c r="L30" s="14"/>
      <c r="M30" s="14"/>
    </row>
    <row r="31" spans="1:14" x14ac:dyDescent="0.25">
      <c r="A31" s="46" t="s">
        <v>602</v>
      </c>
      <c r="B31" s="14"/>
      <c r="C31" s="14"/>
      <c r="D31" s="14"/>
      <c r="F31" s="22" t="s">
        <v>421</v>
      </c>
      <c r="G31" s="14">
        <v>1246.05</v>
      </c>
      <c r="H31" s="14">
        <v>1260.8</v>
      </c>
      <c r="I31" s="14">
        <v>1267.21</v>
      </c>
      <c r="J31" s="14">
        <v>1253.6300000000001</v>
      </c>
      <c r="K31" s="14">
        <v>1229.22</v>
      </c>
      <c r="L31" s="14">
        <v>1235.73</v>
      </c>
      <c r="M31" s="14">
        <v>1226.68</v>
      </c>
    </row>
    <row r="32" spans="1:14" x14ac:dyDescent="0.25">
      <c r="A32" s="22" t="s">
        <v>598</v>
      </c>
      <c r="B32" s="14">
        <v>1755.44</v>
      </c>
      <c r="C32" s="14">
        <v>1779.61</v>
      </c>
      <c r="D32" s="14">
        <v>1737.63</v>
      </c>
      <c r="F32" s="22" t="s">
        <v>608</v>
      </c>
      <c r="G32" s="14">
        <v>613.44000000000005</v>
      </c>
      <c r="H32" s="14">
        <v>620.04</v>
      </c>
      <c r="I32" s="14">
        <v>626.04999999999995</v>
      </c>
      <c r="J32" s="14">
        <v>613.86</v>
      </c>
      <c r="K32" s="14">
        <v>607.30999999999995</v>
      </c>
      <c r="L32" s="14">
        <v>611.54</v>
      </c>
      <c r="M32" s="14">
        <v>606.94000000000005</v>
      </c>
    </row>
    <row r="33" spans="1:13" x14ac:dyDescent="0.25">
      <c r="A33" s="22" t="s">
        <v>599</v>
      </c>
      <c r="B33" s="14">
        <v>626.32000000000005</v>
      </c>
      <c r="C33" s="14">
        <v>641.37</v>
      </c>
      <c r="D33" s="14">
        <v>623.04999999999995</v>
      </c>
      <c r="F33" s="22" t="s">
        <v>599</v>
      </c>
      <c r="G33" s="14">
        <v>635.07000000000005</v>
      </c>
      <c r="H33" s="14">
        <v>643.66</v>
      </c>
      <c r="I33" s="14">
        <v>647.09</v>
      </c>
      <c r="J33" s="14">
        <v>643.37</v>
      </c>
      <c r="K33" s="14">
        <v>623.6</v>
      </c>
      <c r="L33" s="14">
        <v>626.97</v>
      </c>
      <c r="M33" s="14">
        <v>621.52</v>
      </c>
    </row>
    <row r="34" spans="1:13" x14ac:dyDescent="0.25">
      <c r="A34" s="22" t="s">
        <v>603</v>
      </c>
      <c r="B34" s="14">
        <v>583.67999999999995</v>
      </c>
      <c r="C34" s="14">
        <v>595.1</v>
      </c>
      <c r="D34" s="14">
        <v>578.98</v>
      </c>
      <c r="F34" s="46" t="s">
        <v>604</v>
      </c>
      <c r="G34" s="14"/>
      <c r="H34" s="14"/>
      <c r="I34" s="14"/>
      <c r="J34" s="14"/>
      <c r="K34" s="14"/>
      <c r="L34" s="14"/>
      <c r="M34" s="14"/>
    </row>
    <row r="35" spans="1:13" x14ac:dyDescent="0.25">
      <c r="A35" s="22" t="s">
        <v>376</v>
      </c>
      <c r="B35" s="14">
        <v>545.44000000000005</v>
      </c>
      <c r="C35" s="14">
        <v>543.14</v>
      </c>
      <c r="D35" s="14">
        <v>535.59</v>
      </c>
      <c r="F35" s="22" t="s">
        <v>605</v>
      </c>
      <c r="G35" s="14">
        <v>76.38</v>
      </c>
      <c r="H35" s="14">
        <v>75.22</v>
      </c>
      <c r="I35" s="14">
        <v>75.260000000000005</v>
      </c>
      <c r="J35" s="14">
        <v>75.430000000000007</v>
      </c>
      <c r="K35" s="14">
        <v>72.75</v>
      </c>
      <c r="L35" s="14">
        <v>73.67</v>
      </c>
      <c r="M35" s="14">
        <v>74.48</v>
      </c>
    </row>
    <row r="36" spans="1:13" x14ac:dyDescent="0.25">
      <c r="A36" s="46" t="s">
        <v>604</v>
      </c>
      <c r="B36" s="14"/>
      <c r="C36" s="14"/>
      <c r="D36" s="14"/>
      <c r="F36" s="22" t="s">
        <v>606</v>
      </c>
      <c r="G36" s="43">
        <v>0.28091603053435116</v>
      </c>
      <c r="H36" s="43">
        <v>0.25806451612903225</v>
      </c>
      <c r="I36" s="43">
        <v>0.25874125874125875</v>
      </c>
      <c r="J36" s="43">
        <v>0.27425373134328357</v>
      </c>
      <c r="K36" s="43">
        <v>0.20787401574803149</v>
      </c>
      <c r="L36" s="43">
        <v>0.24955752212389382</v>
      </c>
      <c r="M36" s="43">
        <v>0.25368248772504093</v>
      </c>
    </row>
    <row r="37" spans="1:13" x14ac:dyDescent="0.25">
      <c r="A37" s="22" t="s">
        <v>605</v>
      </c>
      <c r="B37" s="14">
        <v>75.709999999999994</v>
      </c>
      <c r="C37" s="14">
        <v>74.489999999999995</v>
      </c>
      <c r="D37" s="14">
        <v>74.400000000000006</v>
      </c>
      <c r="F37" s="45" t="s">
        <v>421</v>
      </c>
      <c r="G37" s="14"/>
      <c r="H37" s="14"/>
      <c r="I37" s="14"/>
      <c r="J37" s="14"/>
      <c r="K37" s="14"/>
      <c r="L37" s="14"/>
      <c r="M37" s="14"/>
    </row>
    <row r="38" spans="1:13" x14ac:dyDescent="0.25">
      <c r="A38" s="22" t="s">
        <v>606</v>
      </c>
      <c r="B38" s="43">
        <v>0.25154320987654322</v>
      </c>
      <c r="C38" s="43">
        <v>0.21451612903225806</v>
      </c>
      <c r="D38" s="43">
        <v>0.23857142857142857</v>
      </c>
      <c r="F38" s="46" t="s">
        <v>597</v>
      </c>
      <c r="G38" s="14"/>
      <c r="H38" s="14"/>
      <c r="I38" s="14"/>
      <c r="J38" s="14"/>
      <c r="K38" s="14"/>
      <c r="L38" s="14"/>
      <c r="M38" s="14"/>
    </row>
    <row r="39" spans="1:13" x14ac:dyDescent="0.25">
      <c r="A39" s="45" t="s">
        <v>421</v>
      </c>
      <c r="B39" s="14"/>
      <c r="C39" s="14"/>
      <c r="D39" s="14"/>
      <c r="F39" s="22" t="s">
        <v>598</v>
      </c>
      <c r="G39" s="14">
        <v>27.23</v>
      </c>
      <c r="H39" s="14">
        <v>27.27</v>
      </c>
      <c r="I39" s="14">
        <v>27.59</v>
      </c>
      <c r="J39" s="14">
        <v>27.49</v>
      </c>
      <c r="K39" s="14">
        <v>27.67</v>
      </c>
      <c r="L39" s="14">
        <v>27.28</v>
      </c>
      <c r="M39" s="14">
        <v>27.95</v>
      </c>
    </row>
    <row r="40" spans="1:13" x14ac:dyDescent="0.25">
      <c r="A40" s="46" t="s">
        <v>597</v>
      </c>
      <c r="B40" s="14"/>
      <c r="C40" s="14"/>
      <c r="D40" s="14"/>
      <c r="F40" s="22" t="s">
        <v>230</v>
      </c>
      <c r="G40" s="14">
        <v>26.48</v>
      </c>
      <c r="H40" s="14">
        <v>26.56</v>
      </c>
      <c r="I40" s="14">
        <v>27.16</v>
      </c>
      <c r="J40" s="14">
        <v>26.52</v>
      </c>
      <c r="K40" s="14">
        <v>26.59</v>
      </c>
      <c r="L40" s="14">
        <v>26.17</v>
      </c>
      <c r="M40" s="14">
        <v>26.98</v>
      </c>
    </row>
    <row r="41" spans="1:13" x14ac:dyDescent="0.25">
      <c r="A41" s="22" t="s">
        <v>598</v>
      </c>
      <c r="B41" s="14">
        <v>27.03</v>
      </c>
      <c r="C41" s="14">
        <v>26.75</v>
      </c>
      <c r="D41" s="14">
        <v>27.21</v>
      </c>
      <c r="F41" s="22" t="s">
        <v>599</v>
      </c>
      <c r="G41" s="14">
        <v>27.62</v>
      </c>
      <c r="H41" s="14">
        <v>27.41</v>
      </c>
      <c r="I41" s="14">
        <v>27.77</v>
      </c>
      <c r="J41" s="14">
        <v>27.6</v>
      </c>
      <c r="K41" s="14">
        <v>27.82</v>
      </c>
      <c r="L41" s="14">
        <v>27.39</v>
      </c>
      <c r="M41" s="14">
        <v>27.86</v>
      </c>
    </row>
    <row r="42" spans="1:13" x14ac:dyDescent="0.25">
      <c r="A42" s="22" t="s">
        <v>230</v>
      </c>
      <c r="B42" s="14">
        <v>26.21</v>
      </c>
      <c r="C42" s="14">
        <v>26.07</v>
      </c>
      <c r="D42" s="14">
        <v>26.55</v>
      </c>
      <c r="F42" s="22" t="s">
        <v>600</v>
      </c>
      <c r="G42" s="14">
        <v>27.4</v>
      </c>
      <c r="H42" s="14">
        <v>27.82</v>
      </c>
      <c r="I42" s="14">
        <v>28.22</v>
      </c>
      <c r="J42" s="14">
        <v>28.46</v>
      </c>
      <c r="K42" s="14">
        <v>28.31</v>
      </c>
      <c r="L42" s="14">
        <v>28</v>
      </c>
      <c r="M42" s="14">
        <v>28.76</v>
      </c>
    </row>
    <row r="43" spans="1:13" x14ac:dyDescent="0.25">
      <c r="A43" s="22" t="s">
        <v>599</v>
      </c>
      <c r="B43" s="14">
        <v>27.56</v>
      </c>
      <c r="C43" s="14">
        <v>27.24</v>
      </c>
      <c r="D43" s="14">
        <v>27.43</v>
      </c>
      <c r="F43" s="22" t="s">
        <v>601</v>
      </c>
      <c r="G43" s="14">
        <v>27.79</v>
      </c>
      <c r="H43" s="14">
        <v>27.69</v>
      </c>
      <c r="I43" s="14">
        <v>27.55</v>
      </c>
      <c r="J43" s="14">
        <v>27.71</v>
      </c>
      <c r="K43" s="14">
        <v>27.95</v>
      </c>
      <c r="L43" s="14">
        <v>27.63</v>
      </c>
      <c r="M43" s="14">
        <v>28.24</v>
      </c>
    </row>
    <row r="44" spans="1:13" x14ac:dyDescent="0.25">
      <c r="A44" s="22" t="s">
        <v>600</v>
      </c>
      <c r="B44" s="14">
        <v>27.27</v>
      </c>
      <c r="C44" s="14">
        <v>26.99</v>
      </c>
      <c r="D44" s="14">
        <v>27.54</v>
      </c>
      <c r="F44" s="46" t="s">
        <v>607</v>
      </c>
      <c r="G44" s="14"/>
      <c r="H44" s="14"/>
      <c r="I44" s="14"/>
      <c r="J44" s="14"/>
      <c r="K44" s="14"/>
      <c r="L44" s="14"/>
      <c r="M44" s="14"/>
    </row>
    <row r="45" spans="1:13" x14ac:dyDescent="0.25">
      <c r="A45" s="22" t="s">
        <v>601</v>
      </c>
      <c r="B45" s="14">
        <v>27.54</v>
      </c>
      <c r="C45" s="14">
        <v>27.29</v>
      </c>
      <c r="D45" s="14">
        <v>27.77</v>
      </c>
      <c r="F45" s="22" t="s">
        <v>421</v>
      </c>
      <c r="G45" s="14">
        <v>1241.3399999999999</v>
      </c>
      <c r="H45" s="14">
        <v>1259.22</v>
      </c>
      <c r="I45" s="14">
        <v>1262.92</v>
      </c>
      <c r="J45" s="14">
        <v>1252</v>
      </c>
      <c r="K45" s="14">
        <v>1229.6199999999999</v>
      </c>
      <c r="L45" s="14">
        <v>1230.83</v>
      </c>
      <c r="M45" s="14">
        <v>1220.5899999999999</v>
      </c>
    </row>
    <row r="46" spans="1:13" x14ac:dyDescent="0.25">
      <c r="A46" s="46" t="s">
        <v>602</v>
      </c>
      <c r="B46" s="14"/>
      <c r="C46" s="14"/>
      <c r="D46" s="14"/>
      <c r="F46" s="22" t="s">
        <v>608</v>
      </c>
      <c r="G46" s="14">
        <v>613.07000000000005</v>
      </c>
      <c r="H46" s="14">
        <v>623.75</v>
      </c>
      <c r="I46" s="14">
        <v>627.58000000000004</v>
      </c>
      <c r="J46" s="14">
        <v>616.54</v>
      </c>
      <c r="K46" s="14">
        <v>611.02</v>
      </c>
      <c r="L46" s="14">
        <v>612.16999999999996</v>
      </c>
      <c r="M46" s="14">
        <v>608.55999999999995</v>
      </c>
    </row>
    <row r="47" spans="1:13" x14ac:dyDescent="0.25">
      <c r="A47" s="22" t="s">
        <v>598</v>
      </c>
      <c r="B47" s="14">
        <v>1802.74</v>
      </c>
      <c r="C47" s="14">
        <v>1790.76</v>
      </c>
      <c r="D47" s="14">
        <v>1738.56</v>
      </c>
      <c r="F47" s="22" t="s">
        <v>599</v>
      </c>
      <c r="G47" s="14">
        <v>630.84</v>
      </c>
      <c r="H47" s="14">
        <v>638.70000000000005</v>
      </c>
      <c r="I47" s="14">
        <v>641.54</v>
      </c>
      <c r="J47" s="14">
        <v>638.87</v>
      </c>
      <c r="K47" s="14">
        <v>620.14</v>
      </c>
      <c r="L47" s="14">
        <v>621.86</v>
      </c>
      <c r="M47" s="14">
        <v>613.46</v>
      </c>
    </row>
    <row r="48" spans="1:13" x14ac:dyDescent="0.25">
      <c r="A48" s="22" t="s">
        <v>599</v>
      </c>
      <c r="B48" s="14">
        <v>634.29</v>
      </c>
      <c r="C48" s="14">
        <v>628.61</v>
      </c>
      <c r="D48" s="14">
        <v>618.66999999999996</v>
      </c>
      <c r="F48" s="46" t="s">
        <v>604</v>
      </c>
      <c r="G48" s="14"/>
      <c r="H48" s="14"/>
      <c r="I48" s="14"/>
      <c r="J48" s="14"/>
      <c r="K48" s="14"/>
      <c r="L48" s="14"/>
      <c r="M48" s="14"/>
    </row>
    <row r="49" spans="1:13" x14ac:dyDescent="0.25">
      <c r="A49" s="22" t="s">
        <v>603</v>
      </c>
      <c r="B49" s="14">
        <v>600.12</v>
      </c>
      <c r="C49" s="14">
        <v>603.41999999999996</v>
      </c>
      <c r="D49" s="14">
        <v>581.55999999999995</v>
      </c>
      <c r="F49" s="22" t="s">
        <v>605</v>
      </c>
      <c r="G49" s="14">
        <v>77.739999999999995</v>
      </c>
      <c r="H49" s="14">
        <v>77.66</v>
      </c>
      <c r="I49" s="14">
        <v>77.78</v>
      </c>
      <c r="J49" s="14">
        <v>77.67</v>
      </c>
      <c r="K49" s="14">
        <v>75.25</v>
      </c>
      <c r="L49" s="14">
        <v>76.73</v>
      </c>
      <c r="M49" s="14">
        <v>76.58</v>
      </c>
    </row>
    <row r="50" spans="1:13" x14ac:dyDescent="0.25">
      <c r="A50" s="22" t="s">
        <v>376</v>
      </c>
      <c r="B50" s="14">
        <v>568.33000000000004</v>
      </c>
      <c r="C50" s="14">
        <v>558.73</v>
      </c>
      <c r="D50" s="14">
        <v>538.33000000000004</v>
      </c>
      <c r="F50" s="22" t="s">
        <v>606</v>
      </c>
      <c r="G50" s="43">
        <v>0.32261640798226165</v>
      </c>
      <c r="H50" s="43">
        <v>0.31585365853658537</v>
      </c>
      <c r="I50" s="43">
        <v>0.31116389548693585</v>
      </c>
      <c r="J50" s="43">
        <v>0.31531531531531531</v>
      </c>
      <c r="K50" s="43">
        <v>0.27160493827160492</v>
      </c>
      <c r="L50" s="43">
        <v>0.31151515151515152</v>
      </c>
      <c r="M50" s="43">
        <v>0.30355097365406641</v>
      </c>
    </row>
    <row r="51" spans="1:13" x14ac:dyDescent="0.25">
      <c r="A51" s="46" t="s">
        <v>604</v>
      </c>
      <c r="B51" s="14"/>
      <c r="C51" s="14"/>
      <c r="D51" s="14"/>
    </row>
    <row r="52" spans="1:13" x14ac:dyDescent="0.25">
      <c r="A52" s="22" t="s">
        <v>605</v>
      </c>
      <c r="B52" s="14">
        <v>77.61</v>
      </c>
      <c r="C52" s="14">
        <v>77.06</v>
      </c>
      <c r="D52" s="14">
        <v>76.86</v>
      </c>
    </row>
    <row r="53" spans="1:13" x14ac:dyDescent="0.25">
      <c r="A53" s="22" t="s">
        <v>606</v>
      </c>
      <c r="B53" s="43">
        <v>0.30874006810442678</v>
      </c>
      <c r="C53" s="43">
        <v>0.27609427609427611</v>
      </c>
      <c r="D53" s="43">
        <v>0.2938090241343127</v>
      </c>
    </row>
  </sheetData>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03370-6160-4E0D-9F39-E4FF1C9D1919}">
  <sheetPr>
    <tabColor rgb="FF0070C0"/>
  </sheetPr>
  <dimension ref="A1:J42"/>
  <sheetViews>
    <sheetView zoomScale="86" zoomScaleNormal="86" workbookViewId="0"/>
  </sheetViews>
  <sheetFormatPr defaultRowHeight="15" x14ac:dyDescent="0.25"/>
  <cols>
    <col min="1" max="1" width="14.42578125" bestFit="1" customWidth="1"/>
    <col min="2" max="2" width="15" bestFit="1" customWidth="1"/>
    <col min="3" max="3" width="15.7109375" customWidth="1"/>
    <col min="4" max="4" width="36.28515625" bestFit="1" customWidth="1"/>
    <col min="5" max="5" width="13.7109375" bestFit="1" customWidth="1"/>
    <col min="6" max="6" width="14.5703125" bestFit="1" customWidth="1"/>
  </cols>
  <sheetData>
    <row r="1" spans="1:10" x14ac:dyDescent="0.25">
      <c r="A1" t="s">
        <v>488</v>
      </c>
      <c r="B1" t="s">
        <v>529</v>
      </c>
      <c r="C1" t="s">
        <v>576</v>
      </c>
      <c r="D1" t="s">
        <v>577</v>
      </c>
      <c r="E1" t="s">
        <v>587</v>
      </c>
      <c r="F1" t="s">
        <v>588</v>
      </c>
    </row>
    <row r="2" spans="1:10" x14ac:dyDescent="0.25">
      <c r="A2" t="s">
        <v>489</v>
      </c>
      <c r="B2" t="s">
        <v>480</v>
      </c>
      <c r="C2" t="s">
        <v>578</v>
      </c>
      <c r="D2" t="s">
        <v>771</v>
      </c>
      <c r="E2" s="11">
        <f>F2/2</f>
        <v>9037</v>
      </c>
      <c r="F2" s="11">
        <f>Data5!M2</f>
        <v>18074</v>
      </c>
    </row>
    <row r="3" spans="1:10" x14ac:dyDescent="0.25">
      <c r="A3" t="s">
        <v>489</v>
      </c>
      <c r="B3" t="s">
        <v>480</v>
      </c>
      <c r="C3" t="s">
        <v>578</v>
      </c>
      <c r="D3" t="s">
        <v>579</v>
      </c>
      <c r="E3" s="11">
        <f t="shared" ref="E3:E8" si="0">F3/2</f>
        <v>159</v>
      </c>
      <c r="F3" s="11">
        <f>Data6!M2</f>
        <v>318</v>
      </c>
      <c r="J3" t="s">
        <v>774</v>
      </c>
    </row>
    <row r="4" spans="1:10" x14ac:dyDescent="0.25">
      <c r="A4" t="s">
        <v>489</v>
      </c>
      <c r="B4" t="s">
        <v>480</v>
      </c>
      <c r="C4" t="s">
        <v>578</v>
      </c>
      <c r="D4" t="s">
        <v>670</v>
      </c>
      <c r="E4" s="11">
        <f>F4/2</f>
        <v>6387</v>
      </c>
      <c r="F4" s="11">
        <v>12774</v>
      </c>
      <c r="J4" t="s">
        <v>775</v>
      </c>
    </row>
    <row r="5" spans="1:10" x14ac:dyDescent="0.25">
      <c r="A5" t="s">
        <v>489</v>
      </c>
      <c r="B5" t="s">
        <v>480</v>
      </c>
      <c r="C5" t="s">
        <v>578</v>
      </c>
      <c r="D5" t="s">
        <v>580</v>
      </c>
      <c r="E5" s="11">
        <f t="shared" si="0"/>
        <v>294</v>
      </c>
      <c r="F5" s="11">
        <v>588</v>
      </c>
    </row>
    <row r="6" spans="1:10" x14ac:dyDescent="0.25">
      <c r="A6" t="s">
        <v>489</v>
      </c>
      <c r="B6" t="s">
        <v>480</v>
      </c>
      <c r="C6" t="s">
        <v>578</v>
      </c>
      <c r="D6" t="s">
        <v>581</v>
      </c>
      <c r="E6" s="11">
        <f t="shared" si="0"/>
        <v>600</v>
      </c>
      <c r="F6" s="11">
        <v>1200</v>
      </c>
    </row>
    <row r="7" spans="1:10" x14ac:dyDescent="0.25">
      <c r="A7" t="s">
        <v>489</v>
      </c>
      <c r="B7" t="s">
        <v>480</v>
      </c>
      <c r="C7" t="s">
        <v>578</v>
      </c>
      <c r="D7" t="s">
        <v>582</v>
      </c>
      <c r="E7" s="11">
        <f t="shared" si="0"/>
        <v>870</v>
      </c>
      <c r="F7" s="11">
        <v>1740</v>
      </c>
    </row>
    <row r="8" spans="1:10" x14ac:dyDescent="0.25">
      <c r="A8" t="s">
        <v>489</v>
      </c>
      <c r="B8" t="s">
        <v>480</v>
      </c>
      <c r="C8" t="s">
        <v>578</v>
      </c>
      <c r="D8" t="s">
        <v>583</v>
      </c>
      <c r="E8" s="11">
        <f t="shared" si="0"/>
        <v>32</v>
      </c>
      <c r="F8" s="11">
        <v>64</v>
      </c>
    </row>
    <row r="9" spans="1:10" ht="15.75" thickBot="1" x14ac:dyDescent="0.3">
      <c r="A9" t="s">
        <v>489</v>
      </c>
      <c r="B9" t="s">
        <v>480</v>
      </c>
      <c r="C9" t="s">
        <v>578</v>
      </c>
      <c r="D9" t="s">
        <v>421</v>
      </c>
      <c r="E9" s="19">
        <f>SUM(E2:E8)</f>
        <v>17379</v>
      </c>
      <c r="F9" s="19">
        <f>SUM(F2:F8)</f>
        <v>34758</v>
      </c>
    </row>
    <row r="10" spans="1:10" ht="15.75" thickTop="1" x14ac:dyDescent="0.25">
      <c r="A10" t="s">
        <v>489</v>
      </c>
      <c r="B10" t="s">
        <v>480</v>
      </c>
      <c r="C10" t="s">
        <v>584</v>
      </c>
      <c r="D10" t="s">
        <v>771</v>
      </c>
      <c r="E10" s="11">
        <f t="shared" ref="E10:E14" si="1">F10/2</f>
        <v>9037</v>
      </c>
      <c r="F10" s="11">
        <f>F2</f>
        <v>18074</v>
      </c>
    </row>
    <row r="11" spans="1:10" x14ac:dyDescent="0.25">
      <c r="A11" t="s">
        <v>489</v>
      </c>
      <c r="B11" t="s">
        <v>480</v>
      </c>
      <c r="C11" t="s">
        <v>584</v>
      </c>
      <c r="D11" t="s">
        <v>579</v>
      </c>
      <c r="E11" s="11">
        <f t="shared" si="1"/>
        <v>159</v>
      </c>
      <c r="F11" s="11">
        <f>F3</f>
        <v>318</v>
      </c>
    </row>
    <row r="12" spans="1:10" x14ac:dyDescent="0.25">
      <c r="A12" t="s">
        <v>489</v>
      </c>
      <c r="B12" t="s">
        <v>480</v>
      </c>
      <c r="C12" t="s">
        <v>584</v>
      </c>
      <c r="D12" t="s">
        <v>666</v>
      </c>
      <c r="E12" s="11">
        <f t="shared" si="1"/>
        <v>2774.5</v>
      </c>
      <c r="F12" s="11">
        <v>5549</v>
      </c>
    </row>
    <row r="13" spans="1:10" x14ac:dyDescent="0.25">
      <c r="A13" t="s">
        <v>489</v>
      </c>
      <c r="B13" t="s">
        <v>480</v>
      </c>
      <c r="C13" t="s">
        <v>584</v>
      </c>
      <c r="D13" t="s">
        <v>580</v>
      </c>
      <c r="E13" s="11">
        <f t="shared" si="1"/>
        <v>294</v>
      </c>
      <c r="F13" s="11">
        <f>F5</f>
        <v>588</v>
      </c>
    </row>
    <row r="14" spans="1:10" x14ac:dyDescent="0.25">
      <c r="A14" t="s">
        <v>489</v>
      </c>
      <c r="B14" t="s">
        <v>480</v>
      </c>
      <c r="C14" t="s">
        <v>584</v>
      </c>
      <c r="D14" t="s">
        <v>581</v>
      </c>
      <c r="E14" s="11">
        <f t="shared" si="1"/>
        <v>600</v>
      </c>
      <c r="F14" s="11">
        <v>1200</v>
      </c>
    </row>
    <row r="15" spans="1:10" x14ac:dyDescent="0.25">
      <c r="A15" t="s">
        <v>489</v>
      </c>
      <c r="B15" t="s">
        <v>480</v>
      </c>
      <c r="C15" t="s">
        <v>584</v>
      </c>
      <c r="D15" t="s">
        <v>582</v>
      </c>
      <c r="E15" s="11">
        <f>F15/2</f>
        <v>870</v>
      </c>
      <c r="F15" s="11">
        <v>1740</v>
      </c>
    </row>
    <row r="16" spans="1:10" x14ac:dyDescent="0.25">
      <c r="A16" t="s">
        <v>489</v>
      </c>
      <c r="B16" t="s">
        <v>480</v>
      </c>
      <c r="C16" t="s">
        <v>584</v>
      </c>
      <c r="D16" t="s">
        <v>583</v>
      </c>
      <c r="E16" s="11">
        <f>F16/2</f>
        <v>32</v>
      </c>
      <c r="F16" s="11">
        <f>F8</f>
        <v>64</v>
      </c>
    </row>
    <row r="17" spans="1:6" ht="15.75" thickBot="1" x14ac:dyDescent="0.3">
      <c r="A17" t="s">
        <v>489</v>
      </c>
      <c r="B17" t="s">
        <v>480</v>
      </c>
      <c r="C17" t="s">
        <v>584</v>
      </c>
      <c r="D17" t="s">
        <v>421</v>
      </c>
      <c r="E17" s="19">
        <f>SUM(E10:E16)</f>
        <v>13766.5</v>
      </c>
      <c r="F17" s="19">
        <f>SUM(F10:F16)</f>
        <v>27533</v>
      </c>
    </row>
    <row r="18" spans="1:6" ht="15.75" thickTop="1" x14ac:dyDescent="0.25">
      <c r="A18" t="s">
        <v>541</v>
      </c>
      <c r="B18" t="s">
        <v>480</v>
      </c>
      <c r="C18" t="s">
        <v>578</v>
      </c>
      <c r="D18" t="s">
        <v>772</v>
      </c>
      <c r="E18" s="11">
        <f t="shared" ref="E18:E24" si="2">F18/2</f>
        <v>20511</v>
      </c>
      <c r="F18" s="11">
        <f>Data5!M6</f>
        <v>41022</v>
      </c>
    </row>
    <row r="19" spans="1:6" x14ac:dyDescent="0.25">
      <c r="A19" t="s">
        <v>541</v>
      </c>
      <c r="B19" t="s">
        <v>480</v>
      </c>
      <c r="C19" t="s">
        <v>578</v>
      </c>
      <c r="D19" t="s">
        <v>579</v>
      </c>
      <c r="E19" s="11">
        <f>F19/2</f>
        <v>159</v>
      </c>
      <c r="F19" s="11">
        <f>Data6!M6</f>
        <v>318</v>
      </c>
    </row>
    <row r="20" spans="1:6" x14ac:dyDescent="0.25">
      <c r="A20" t="s">
        <v>541</v>
      </c>
      <c r="B20" t="s">
        <v>480</v>
      </c>
      <c r="C20" t="s">
        <v>578</v>
      </c>
      <c r="D20" t="s">
        <v>670</v>
      </c>
      <c r="E20" s="11">
        <f t="shared" si="2"/>
        <v>6387</v>
      </c>
      <c r="F20" s="11">
        <v>12774</v>
      </c>
    </row>
    <row r="21" spans="1:6" x14ac:dyDescent="0.25">
      <c r="A21" t="s">
        <v>541</v>
      </c>
      <c r="B21" t="s">
        <v>480</v>
      </c>
      <c r="C21" t="s">
        <v>578</v>
      </c>
      <c r="D21" t="s">
        <v>580</v>
      </c>
      <c r="E21" s="11">
        <f t="shared" si="2"/>
        <v>294</v>
      </c>
      <c r="F21" s="11">
        <f>F5</f>
        <v>588</v>
      </c>
    </row>
    <row r="22" spans="1:6" x14ac:dyDescent="0.25">
      <c r="A22" t="s">
        <v>541</v>
      </c>
      <c r="B22" t="s">
        <v>480</v>
      </c>
      <c r="C22" t="s">
        <v>578</v>
      </c>
      <c r="D22" t="s">
        <v>581</v>
      </c>
      <c r="E22" s="11">
        <f t="shared" si="2"/>
        <v>600</v>
      </c>
      <c r="F22" s="11">
        <f>F6</f>
        <v>1200</v>
      </c>
    </row>
    <row r="23" spans="1:6" x14ac:dyDescent="0.25">
      <c r="A23" t="s">
        <v>541</v>
      </c>
      <c r="B23" t="s">
        <v>480</v>
      </c>
      <c r="C23" t="s">
        <v>578</v>
      </c>
      <c r="D23" t="s">
        <v>582</v>
      </c>
      <c r="E23" s="11">
        <f t="shared" si="2"/>
        <v>870</v>
      </c>
      <c r="F23" s="11">
        <f>F7</f>
        <v>1740</v>
      </c>
    </row>
    <row r="24" spans="1:6" x14ac:dyDescent="0.25">
      <c r="A24" t="s">
        <v>541</v>
      </c>
      <c r="B24" t="s">
        <v>480</v>
      </c>
      <c r="C24" t="s">
        <v>578</v>
      </c>
      <c r="D24" t="s">
        <v>583</v>
      </c>
      <c r="E24" s="11">
        <f t="shared" si="2"/>
        <v>32</v>
      </c>
      <c r="F24" s="11">
        <f>F8</f>
        <v>64</v>
      </c>
    </row>
    <row r="25" spans="1:6" ht="15.75" thickBot="1" x14ac:dyDescent="0.3">
      <c r="A25" t="s">
        <v>541</v>
      </c>
      <c r="B25" t="s">
        <v>480</v>
      </c>
      <c r="C25" t="s">
        <v>578</v>
      </c>
      <c r="D25" t="s">
        <v>421</v>
      </c>
      <c r="E25" s="19">
        <f>SUM(E18:E24)</f>
        <v>28853</v>
      </c>
      <c r="F25" s="19">
        <f>SUM(F18:F24)</f>
        <v>57706</v>
      </c>
    </row>
    <row r="26" spans="1:6" ht="15.75" thickTop="1" x14ac:dyDescent="0.25">
      <c r="A26" t="s">
        <v>489</v>
      </c>
      <c r="B26" t="s">
        <v>481</v>
      </c>
      <c r="C26" t="s">
        <v>585</v>
      </c>
      <c r="D26" t="s">
        <v>773</v>
      </c>
      <c r="E26" s="11">
        <f>F26/2</f>
        <v>17496</v>
      </c>
      <c r="F26" s="11">
        <f>Data5!M4</f>
        <v>34992</v>
      </c>
    </row>
    <row r="27" spans="1:6" x14ac:dyDescent="0.25">
      <c r="A27" t="s">
        <v>489</v>
      </c>
      <c r="B27" t="s">
        <v>481</v>
      </c>
      <c r="C27" t="s">
        <v>585</v>
      </c>
      <c r="D27" t="s">
        <v>579</v>
      </c>
      <c r="E27" s="11">
        <f t="shared" ref="E27:E32" si="3">F27/2</f>
        <v>130</v>
      </c>
      <c r="F27" s="11">
        <f>Data6!M4</f>
        <v>260</v>
      </c>
    </row>
    <row r="28" spans="1:6" x14ac:dyDescent="0.25">
      <c r="A28" t="s">
        <v>489</v>
      </c>
      <c r="B28" t="s">
        <v>481</v>
      </c>
      <c r="C28" t="s">
        <v>585</v>
      </c>
      <c r="D28" t="s">
        <v>670</v>
      </c>
      <c r="E28" s="11">
        <f t="shared" si="3"/>
        <v>6502</v>
      </c>
      <c r="F28" s="11">
        <v>13004</v>
      </c>
    </row>
    <row r="29" spans="1:6" x14ac:dyDescent="0.25">
      <c r="A29" t="s">
        <v>489</v>
      </c>
      <c r="B29" t="s">
        <v>481</v>
      </c>
      <c r="C29" t="s">
        <v>585</v>
      </c>
      <c r="D29" t="s">
        <v>580</v>
      </c>
      <c r="E29" s="11">
        <f t="shared" si="3"/>
        <v>57</v>
      </c>
      <c r="F29" s="11">
        <v>114</v>
      </c>
    </row>
    <row r="30" spans="1:6" x14ac:dyDescent="0.25">
      <c r="A30" t="s">
        <v>489</v>
      </c>
      <c r="B30" t="s">
        <v>481</v>
      </c>
      <c r="C30" t="s">
        <v>585</v>
      </c>
      <c r="D30" t="s">
        <v>581</v>
      </c>
      <c r="E30" s="11">
        <f t="shared" si="3"/>
        <v>300</v>
      </c>
      <c r="F30" s="11">
        <v>600</v>
      </c>
    </row>
    <row r="31" spans="1:6" x14ac:dyDescent="0.25">
      <c r="A31" t="s">
        <v>489</v>
      </c>
      <c r="B31" t="s">
        <v>481</v>
      </c>
      <c r="C31" t="s">
        <v>585</v>
      </c>
      <c r="D31" t="s">
        <v>582</v>
      </c>
      <c r="E31" s="11">
        <f t="shared" si="3"/>
        <v>1590</v>
      </c>
      <c r="F31" s="11">
        <v>3180</v>
      </c>
    </row>
    <row r="32" spans="1:6" x14ac:dyDescent="0.25">
      <c r="A32" t="s">
        <v>489</v>
      </c>
      <c r="B32" t="s">
        <v>481</v>
      </c>
      <c r="C32" t="s">
        <v>585</v>
      </c>
      <c r="D32" t="s">
        <v>583</v>
      </c>
      <c r="E32" s="11">
        <f t="shared" si="3"/>
        <v>79</v>
      </c>
      <c r="F32" s="11">
        <v>158</v>
      </c>
    </row>
    <row r="33" spans="1:6" ht="15.75" thickBot="1" x14ac:dyDescent="0.3">
      <c r="A33" t="s">
        <v>489</v>
      </c>
      <c r="B33" t="s">
        <v>481</v>
      </c>
      <c r="C33" t="s">
        <v>585</v>
      </c>
      <c r="D33" t="s">
        <v>421</v>
      </c>
      <c r="E33" s="19">
        <f>SUM(E26:E32)</f>
        <v>26154</v>
      </c>
      <c r="F33" s="19">
        <f>SUM(F26:F32)</f>
        <v>52308</v>
      </c>
    </row>
    <row r="34" spans="1:6" ht="15.75" thickTop="1" x14ac:dyDescent="0.25">
      <c r="A34" t="s">
        <v>489</v>
      </c>
      <c r="B34" t="s">
        <v>481</v>
      </c>
      <c r="C34" t="s">
        <v>586</v>
      </c>
      <c r="D34" t="s">
        <v>776</v>
      </c>
      <c r="E34" s="11">
        <f t="shared" ref="E34:E40" si="4">F34/2</f>
        <v>11664</v>
      </c>
      <c r="F34" s="11">
        <f>Data5!M5</f>
        <v>23328</v>
      </c>
    </row>
    <row r="35" spans="1:6" x14ac:dyDescent="0.25">
      <c r="A35" t="s">
        <v>489</v>
      </c>
      <c r="B35" t="s">
        <v>481</v>
      </c>
      <c r="C35" t="s">
        <v>586</v>
      </c>
      <c r="D35" t="s">
        <v>579</v>
      </c>
      <c r="E35" s="11">
        <f>F35/2</f>
        <v>130</v>
      </c>
      <c r="F35" s="11">
        <f>Data6!M5</f>
        <v>260</v>
      </c>
    </row>
    <row r="36" spans="1:6" x14ac:dyDescent="0.25">
      <c r="A36" t="s">
        <v>489</v>
      </c>
      <c r="B36" t="s">
        <v>481</v>
      </c>
      <c r="C36" t="s">
        <v>586</v>
      </c>
      <c r="D36" t="s">
        <v>670</v>
      </c>
      <c r="E36" s="11">
        <f t="shared" si="4"/>
        <v>6502</v>
      </c>
      <c r="F36" s="11">
        <v>13004</v>
      </c>
    </row>
    <row r="37" spans="1:6" x14ac:dyDescent="0.25">
      <c r="A37" t="s">
        <v>489</v>
      </c>
      <c r="B37" t="s">
        <v>481</v>
      </c>
      <c r="C37" t="s">
        <v>586</v>
      </c>
      <c r="D37" t="s">
        <v>580</v>
      </c>
      <c r="E37" s="11">
        <f t="shared" si="4"/>
        <v>57</v>
      </c>
      <c r="F37" s="11">
        <f>F29</f>
        <v>114</v>
      </c>
    </row>
    <row r="38" spans="1:6" x14ac:dyDescent="0.25">
      <c r="A38" t="s">
        <v>489</v>
      </c>
      <c r="B38" t="s">
        <v>481</v>
      </c>
      <c r="C38" t="s">
        <v>586</v>
      </c>
      <c r="D38" t="s">
        <v>581</v>
      </c>
      <c r="E38" s="11">
        <f t="shared" si="4"/>
        <v>300</v>
      </c>
      <c r="F38" s="11">
        <f>F30</f>
        <v>600</v>
      </c>
    </row>
    <row r="39" spans="1:6" x14ac:dyDescent="0.25">
      <c r="A39" t="s">
        <v>489</v>
      </c>
      <c r="B39" t="s">
        <v>481</v>
      </c>
      <c r="C39" t="s">
        <v>586</v>
      </c>
      <c r="D39" t="s">
        <v>582</v>
      </c>
      <c r="E39" s="11">
        <f t="shared" si="4"/>
        <v>1590</v>
      </c>
      <c r="F39" s="11">
        <f>F31</f>
        <v>3180</v>
      </c>
    </row>
    <row r="40" spans="1:6" x14ac:dyDescent="0.25">
      <c r="A40" t="s">
        <v>489</v>
      </c>
      <c r="B40" t="s">
        <v>481</v>
      </c>
      <c r="C40" t="s">
        <v>586</v>
      </c>
      <c r="D40" t="s">
        <v>583</v>
      </c>
      <c r="E40" s="11">
        <f t="shared" si="4"/>
        <v>79</v>
      </c>
      <c r="F40" s="11">
        <f>F32</f>
        <v>158</v>
      </c>
    </row>
    <row r="41" spans="1:6" ht="15.75" thickBot="1" x14ac:dyDescent="0.3">
      <c r="A41" t="s">
        <v>489</v>
      </c>
      <c r="B41" t="s">
        <v>481</v>
      </c>
      <c r="C41" t="s">
        <v>586</v>
      </c>
      <c r="D41" t="s">
        <v>421</v>
      </c>
      <c r="E41" s="19">
        <f>SUM(E34:E40)</f>
        <v>20322</v>
      </c>
      <c r="F41" s="19">
        <f>SUM(F34:F40)</f>
        <v>40644</v>
      </c>
    </row>
    <row r="42" spans="1:6" ht="15.75" thickTop="1"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15575-F221-4D50-B0C6-C386BAAD35F9}">
  <dimension ref="A1:O164"/>
  <sheetViews>
    <sheetView zoomScaleNormal="100" workbookViewId="0"/>
  </sheetViews>
  <sheetFormatPr defaultRowHeight="15" x14ac:dyDescent="0.25"/>
  <cols>
    <col min="1" max="1" width="37" bestFit="1" customWidth="1"/>
    <col min="2" max="8" width="9.140625" customWidth="1"/>
    <col min="9" max="9" width="10.42578125" bestFit="1" customWidth="1"/>
    <col min="10" max="11" width="9.140625" customWidth="1"/>
  </cols>
  <sheetData>
    <row r="1" spans="1:15" ht="23.25" customHeight="1" x14ac:dyDescent="0.35">
      <c r="A1" s="56" t="s">
        <v>402</v>
      </c>
      <c r="B1" s="56"/>
      <c r="C1" s="56"/>
      <c r="D1" s="56"/>
      <c r="E1" s="56"/>
      <c r="F1" s="56"/>
      <c r="G1" s="56"/>
      <c r="H1" s="56"/>
      <c r="I1" s="56"/>
      <c r="J1" s="56"/>
      <c r="K1" s="56"/>
    </row>
    <row r="2" spans="1:15" ht="23.25" x14ac:dyDescent="0.35">
      <c r="A2" s="56" t="s">
        <v>439</v>
      </c>
      <c r="B2" s="56"/>
      <c r="C2" s="56"/>
      <c r="D2" s="56"/>
      <c r="E2" s="56"/>
      <c r="F2" s="56"/>
      <c r="G2" s="56"/>
      <c r="H2" s="56"/>
      <c r="I2" s="56"/>
      <c r="J2" s="56"/>
      <c r="K2" s="56"/>
      <c r="M2" s="60" t="s">
        <v>409</v>
      </c>
      <c r="N2" s="60"/>
      <c r="O2" s="60"/>
    </row>
    <row r="3" spans="1:15" ht="23.25" x14ac:dyDescent="0.35">
      <c r="A3" s="56" t="s">
        <v>745</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7" spans="1:15" ht="30" x14ac:dyDescent="0.25">
      <c r="A7" s="65" t="s">
        <v>394</v>
      </c>
      <c r="B7" s="67" t="s">
        <v>422</v>
      </c>
      <c r="C7" s="67" t="s">
        <v>423</v>
      </c>
      <c r="D7" s="67" t="s">
        <v>424</v>
      </c>
      <c r="E7" s="67" t="s">
        <v>425</v>
      </c>
      <c r="F7" s="71" t="s">
        <v>426</v>
      </c>
      <c r="G7" s="71" t="s">
        <v>427</v>
      </c>
      <c r="H7" s="71" t="s">
        <v>428</v>
      </c>
      <c r="I7" s="67" t="s">
        <v>429</v>
      </c>
      <c r="J7" s="67" t="s">
        <v>430</v>
      </c>
      <c r="K7" s="67" t="s">
        <v>431</v>
      </c>
    </row>
    <row r="8" spans="1:15" x14ac:dyDescent="0.25">
      <c r="A8" s="45" t="s">
        <v>296</v>
      </c>
      <c r="B8" s="11"/>
      <c r="C8" s="11"/>
      <c r="D8" s="11"/>
      <c r="E8" s="11"/>
      <c r="F8" s="11"/>
      <c r="G8" s="11"/>
      <c r="H8" s="11"/>
      <c r="I8" s="11"/>
      <c r="J8" s="11"/>
      <c r="K8" s="11"/>
    </row>
    <row r="9" spans="1:15" x14ac:dyDescent="0.25">
      <c r="A9" s="46" t="s">
        <v>74</v>
      </c>
      <c r="B9" s="11">
        <v>9</v>
      </c>
      <c r="C9" s="11">
        <v>5</v>
      </c>
      <c r="D9" s="11">
        <v>12</v>
      </c>
      <c r="E9" s="11">
        <v>16</v>
      </c>
      <c r="F9" s="11">
        <v>0</v>
      </c>
      <c r="G9" s="11">
        <v>0</v>
      </c>
      <c r="H9" s="11">
        <v>0</v>
      </c>
      <c r="I9" s="11">
        <v>10</v>
      </c>
      <c r="J9" s="11">
        <v>0</v>
      </c>
      <c r="K9" s="11">
        <v>52</v>
      </c>
    </row>
    <row r="10" spans="1:15" x14ac:dyDescent="0.25">
      <c r="A10" s="46" t="s">
        <v>76</v>
      </c>
      <c r="B10" s="11">
        <v>0</v>
      </c>
      <c r="C10" s="11">
        <v>0</v>
      </c>
      <c r="D10" s="11">
        <v>0</v>
      </c>
      <c r="E10" s="11">
        <v>0</v>
      </c>
      <c r="F10" s="11">
        <v>0</v>
      </c>
      <c r="G10" s="11">
        <v>0</v>
      </c>
      <c r="H10" s="11">
        <v>0</v>
      </c>
      <c r="I10" s="11">
        <v>2</v>
      </c>
      <c r="J10" s="11">
        <v>0</v>
      </c>
      <c r="K10" s="11">
        <v>2</v>
      </c>
    </row>
    <row r="11" spans="1:15" x14ac:dyDescent="0.25">
      <c r="A11" s="46" t="s">
        <v>78</v>
      </c>
      <c r="B11" s="11">
        <v>0</v>
      </c>
      <c r="C11" s="11">
        <v>0</v>
      </c>
      <c r="D11" s="11">
        <v>0</v>
      </c>
      <c r="E11" s="11">
        <v>0</v>
      </c>
      <c r="F11" s="11">
        <v>0</v>
      </c>
      <c r="G11" s="11">
        <v>0</v>
      </c>
      <c r="H11" s="11">
        <v>0</v>
      </c>
      <c r="I11" s="11">
        <v>60</v>
      </c>
      <c r="J11" s="11">
        <v>0</v>
      </c>
      <c r="K11" s="11">
        <v>60</v>
      </c>
    </row>
    <row r="12" spans="1:15" x14ac:dyDescent="0.25">
      <c r="A12" s="46" t="s">
        <v>82</v>
      </c>
      <c r="B12" s="11">
        <v>5</v>
      </c>
      <c r="C12" s="11">
        <v>3</v>
      </c>
      <c r="D12" s="11">
        <v>1</v>
      </c>
      <c r="E12" s="11">
        <v>6</v>
      </c>
      <c r="F12" s="11">
        <v>0</v>
      </c>
      <c r="G12" s="11">
        <v>0</v>
      </c>
      <c r="H12" s="11">
        <v>0</v>
      </c>
      <c r="I12" s="11">
        <v>0</v>
      </c>
      <c r="J12" s="11">
        <v>0</v>
      </c>
      <c r="K12" s="11">
        <v>15</v>
      </c>
    </row>
    <row r="13" spans="1:15" x14ac:dyDescent="0.25">
      <c r="A13" s="46" t="s">
        <v>84</v>
      </c>
      <c r="B13" s="11">
        <v>13</v>
      </c>
      <c r="C13" s="11">
        <v>16</v>
      </c>
      <c r="D13" s="11">
        <v>16</v>
      </c>
      <c r="E13" s="11">
        <v>27</v>
      </c>
      <c r="F13" s="11">
        <v>0</v>
      </c>
      <c r="G13" s="11">
        <v>0</v>
      </c>
      <c r="H13" s="11">
        <v>0</v>
      </c>
      <c r="I13" s="11">
        <v>0</v>
      </c>
      <c r="J13" s="11">
        <v>0</v>
      </c>
      <c r="K13" s="11">
        <v>72</v>
      </c>
    </row>
    <row r="14" spans="1:15" x14ac:dyDescent="0.25">
      <c r="A14" s="46" t="s">
        <v>710</v>
      </c>
      <c r="B14" s="11">
        <v>0</v>
      </c>
      <c r="C14" s="11">
        <v>0</v>
      </c>
      <c r="D14" s="11">
        <v>0</v>
      </c>
      <c r="E14" s="11">
        <v>0</v>
      </c>
      <c r="F14" s="11">
        <v>0</v>
      </c>
      <c r="G14" s="11">
        <v>0</v>
      </c>
      <c r="H14" s="11">
        <v>0</v>
      </c>
      <c r="I14" s="11">
        <v>39</v>
      </c>
      <c r="J14" s="11">
        <v>0</v>
      </c>
      <c r="K14" s="11">
        <v>39</v>
      </c>
    </row>
    <row r="15" spans="1:15" x14ac:dyDescent="0.25">
      <c r="A15" s="46" t="s">
        <v>87</v>
      </c>
      <c r="B15" s="11">
        <v>15</v>
      </c>
      <c r="C15" s="11">
        <v>12</v>
      </c>
      <c r="D15" s="11">
        <v>16</v>
      </c>
      <c r="E15" s="11">
        <v>17</v>
      </c>
      <c r="F15" s="11">
        <v>0</v>
      </c>
      <c r="G15" s="11">
        <v>0</v>
      </c>
      <c r="H15" s="11">
        <v>0</v>
      </c>
      <c r="I15" s="11">
        <v>0</v>
      </c>
      <c r="J15" s="11">
        <v>0</v>
      </c>
      <c r="K15" s="11">
        <v>60</v>
      </c>
    </row>
    <row r="16" spans="1:15" x14ac:dyDescent="0.25">
      <c r="A16" s="46" t="s">
        <v>89</v>
      </c>
      <c r="B16" s="11">
        <v>32</v>
      </c>
      <c r="C16" s="11">
        <v>10</v>
      </c>
      <c r="D16" s="11">
        <v>1</v>
      </c>
      <c r="E16" s="11">
        <v>0</v>
      </c>
      <c r="F16" s="11">
        <v>0</v>
      </c>
      <c r="G16" s="11">
        <v>0</v>
      </c>
      <c r="H16" s="11">
        <v>0</v>
      </c>
      <c r="I16" s="11">
        <v>0</v>
      </c>
      <c r="J16" s="11">
        <v>0</v>
      </c>
      <c r="K16" s="11">
        <v>43</v>
      </c>
    </row>
    <row r="17" spans="1:11" x14ac:dyDescent="0.25">
      <c r="A17" s="46" t="s">
        <v>91</v>
      </c>
      <c r="B17" s="11">
        <v>10</v>
      </c>
      <c r="C17" s="11">
        <v>9</v>
      </c>
      <c r="D17" s="11">
        <v>7</v>
      </c>
      <c r="E17" s="11">
        <v>29</v>
      </c>
      <c r="F17" s="11">
        <v>0</v>
      </c>
      <c r="G17" s="11">
        <v>0</v>
      </c>
      <c r="H17" s="11">
        <v>0</v>
      </c>
      <c r="I17" s="11">
        <v>0</v>
      </c>
      <c r="J17" s="11">
        <v>0</v>
      </c>
      <c r="K17" s="11">
        <v>55</v>
      </c>
    </row>
    <row r="18" spans="1:11" x14ac:dyDescent="0.25">
      <c r="A18" s="46" t="s">
        <v>93</v>
      </c>
      <c r="B18" s="11">
        <v>5</v>
      </c>
      <c r="C18" s="11">
        <v>9</v>
      </c>
      <c r="D18" s="11">
        <v>12</v>
      </c>
      <c r="E18" s="11">
        <v>11</v>
      </c>
      <c r="F18" s="11">
        <v>0</v>
      </c>
      <c r="G18" s="11">
        <v>0</v>
      </c>
      <c r="H18" s="11">
        <v>0</v>
      </c>
      <c r="I18" s="11">
        <v>0</v>
      </c>
      <c r="J18" s="11">
        <v>0</v>
      </c>
      <c r="K18" s="11">
        <v>37</v>
      </c>
    </row>
    <row r="19" spans="1:11" x14ac:dyDescent="0.25">
      <c r="A19" s="46" t="s">
        <v>95</v>
      </c>
      <c r="B19" s="11">
        <v>8</v>
      </c>
      <c r="C19" s="11">
        <v>15</v>
      </c>
      <c r="D19" s="11">
        <v>14</v>
      </c>
      <c r="E19" s="11">
        <v>12</v>
      </c>
      <c r="F19" s="11">
        <v>0</v>
      </c>
      <c r="G19" s="11">
        <v>0</v>
      </c>
      <c r="H19" s="11">
        <v>0</v>
      </c>
      <c r="I19" s="11">
        <v>0</v>
      </c>
      <c r="J19" s="11">
        <v>0</v>
      </c>
      <c r="K19" s="11">
        <v>49</v>
      </c>
    </row>
    <row r="20" spans="1:11" x14ac:dyDescent="0.25">
      <c r="A20" s="45" t="s">
        <v>433</v>
      </c>
      <c r="B20" s="11">
        <v>97</v>
      </c>
      <c r="C20" s="11">
        <v>79</v>
      </c>
      <c r="D20" s="11">
        <v>79</v>
      </c>
      <c r="E20" s="11">
        <v>118</v>
      </c>
      <c r="F20" s="11">
        <v>0</v>
      </c>
      <c r="G20" s="11">
        <v>0</v>
      </c>
      <c r="H20" s="11">
        <v>0</v>
      </c>
      <c r="I20" s="11">
        <v>111</v>
      </c>
      <c r="J20" s="11">
        <v>0</v>
      </c>
      <c r="K20" s="11">
        <v>484</v>
      </c>
    </row>
    <row r="21" spans="1:11" x14ac:dyDescent="0.25">
      <c r="A21" s="45" t="s">
        <v>297</v>
      </c>
      <c r="B21" s="11"/>
      <c r="C21" s="11"/>
      <c r="D21" s="11"/>
      <c r="E21" s="11"/>
      <c r="F21" s="11"/>
      <c r="G21" s="11"/>
      <c r="H21" s="11"/>
      <c r="I21" s="11"/>
      <c r="J21" s="11"/>
      <c r="K21" s="11"/>
    </row>
    <row r="22" spans="1:11" x14ac:dyDescent="0.25">
      <c r="A22" s="46" t="s">
        <v>730</v>
      </c>
      <c r="B22" s="11">
        <v>0</v>
      </c>
      <c r="C22" s="11">
        <v>0</v>
      </c>
      <c r="D22" s="11">
        <v>0</v>
      </c>
      <c r="E22" s="11">
        <v>0</v>
      </c>
      <c r="F22" s="11">
        <v>0</v>
      </c>
      <c r="G22" s="11">
        <v>0</v>
      </c>
      <c r="H22" s="11">
        <v>1</v>
      </c>
      <c r="I22" s="11">
        <v>0</v>
      </c>
      <c r="J22" s="11">
        <v>0</v>
      </c>
      <c r="K22" s="11">
        <v>1</v>
      </c>
    </row>
    <row r="23" spans="1:11" x14ac:dyDescent="0.25">
      <c r="A23" s="46" t="s">
        <v>97</v>
      </c>
      <c r="B23" s="11">
        <v>0</v>
      </c>
      <c r="C23" s="11">
        <v>0</v>
      </c>
      <c r="D23" s="11">
        <v>0</v>
      </c>
      <c r="E23" s="11">
        <v>0</v>
      </c>
      <c r="F23" s="11">
        <v>0</v>
      </c>
      <c r="G23" s="11">
        <v>0</v>
      </c>
      <c r="H23" s="11">
        <v>0</v>
      </c>
      <c r="I23" s="11">
        <v>0</v>
      </c>
      <c r="J23" s="11">
        <v>8</v>
      </c>
      <c r="K23" s="11">
        <v>8</v>
      </c>
    </row>
    <row r="24" spans="1:11" x14ac:dyDescent="0.25">
      <c r="A24" s="46" t="s">
        <v>99</v>
      </c>
      <c r="B24" s="11">
        <v>9</v>
      </c>
      <c r="C24" s="11">
        <v>9</v>
      </c>
      <c r="D24" s="11">
        <v>9</v>
      </c>
      <c r="E24" s="11">
        <v>17</v>
      </c>
      <c r="F24" s="11">
        <v>0</v>
      </c>
      <c r="G24" s="11">
        <v>0</v>
      </c>
      <c r="H24" s="11">
        <v>0</v>
      </c>
      <c r="I24" s="11">
        <v>0</v>
      </c>
      <c r="J24" s="11">
        <v>0</v>
      </c>
      <c r="K24" s="11">
        <v>44</v>
      </c>
    </row>
    <row r="25" spans="1:11" x14ac:dyDescent="0.25">
      <c r="A25" s="46" t="s">
        <v>101</v>
      </c>
      <c r="B25" s="11">
        <v>152</v>
      </c>
      <c r="C25" s="11">
        <v>111</v>
      </c>
      <c r="D25" s="11">
        <v>91</v>
      </c>
      <c r="E25" s="11">
        <v>109</v>
      </c>
      <c r="F25" s="11">
        <v>3</v>
      </c>
      <c r="G25" s="11">
        <v>0</v>
      </c>
      <c r="H25" s="11">
        <v>0</v>
      </c>
      <c r="I25" s="11">
        <v>31</v>
      </c>
      <c r="J25" s="11">
        <v>32</v>
      </c>
      <c r="K25" s="11">
        <v>529</v>
      </c>
    </row>
    <row r="26" spans="1:11" x14ac:dyDescent="0.25">
      <c r="A26" s="46" t="s">
        <v>711</v>
      </c>
      <c r="B26" s="11">
        <v>27</v>
      </c>
      <c r="C26" s="11">
        <v>36</v>
      </c>
      <c r="D26" s="11">
        <v>27</v>
      </c>
      <c r="E26" s="11">
        <v>29</v>
      </c>
      <c r="F26" s="11">
        <v>0</v>
      </c>
      <c r="G26" s="11">
        <v>0</v>
      </c>
      <c r="H26" s="11">
        <v>0</v>
      </c>
      <c r="I26" s="11">
        <v>0</v>
      </c>
      <c r="J26" s="11">
        <v>0</v>
      </c>
      <c r="K26" s="11">
        <v>119</v>
      </c>
    </row>
    <row r="27" spans="1:11" x14ac:dyDescent="0.25">
      <c r="A27" s="46" t="s">
        <v>712</v>
      </c>
      <c r="B27" s="11">
        <v>0</v>
      </c>
      <c r="C27" s="11">
        <v>0</v>
      </c>
      <c r="D27" s="11">
        <v>0</v>
      </c>
      <c r="E27" s="11">
        <v>0</v>
      </c>
      <c r="F27" s="11">
        <v>0</v>
      </c>
      <c r="G27" s="11">
        <v>0</v>
      </c>
      <c r="H27" s="11">
        <v>0</v>
      </c>
      <c r="I27" s="11">
        <v>11</v>
      </c>
      <c r="J27" s="11">
        <v>0</v>
      </c>
      <c r="K27" s="11">
        <v>11</v>
      </c>
    </row>
    <row r="28" spans="1:11" x14ac:dyDescent="0.25">
      <c r="A28" s="46" t="s">
        <v>80</v>
      </c>
      <c r="B28" s="11">
        <v>5</v>
      </c>
      <c r="C28" s="11">
        <v>1</v>
      </c>
      <c r="D28" s="11">
        <v>2</v>
      </c>
      <c r="E28" s="11">
        <v>0</v>
      </c>
      <c r="F28" s="11">
        <v>0</v>
      </c>
      <c r="G28" s="11">
        <v>0</v>
      </c>
      <c r="H28" s="11">
        <v>0</v>
      </c>
      <c r="I28" s="11">
        <v>76</v>
      </c>
      <c r="J28" s="11">
        <v>0</v>
      </c>
      <c r="K28" s="11">
        <v>84</v>
      </c>
    </row>
    <row r="29" spans="1:11" x14ac:dyDescent="0.25">
      <c r="A29" s="46" t="s">
        <v>618</v>
      </c>
      <c r="B29" s="11">
        <v>0</v>
      </c>
      <c r="C29" s="11">
        <v>0</v>
      </c>
      <c r="D29" s="11">
        <v>0</v>
      </c>
      <c r="E29" s="11">
        <v>0</v>
      </c>
      <c r="F29" s="11">
        <v>0</v>
      </c>
      <c r="G29" s="11">
        <v>0</v>
      </c>
      <c r="H29" s="11">
        <v>2</v>
      </c>
      <c r="I29" s="11">
        <v>0</v>
      </c>
      <c r="J29" s="11">
        <v>0</v>
      </c>
      <c r="K29" s="11">
        <v>2</v>
      </c>
    </row>
    <row r="30" spans="1:11" x14ac:dyDescent="0.25">
      <c r="A30" s="46" t="s">
        <v>106</v>
      </c>
      <c r="B30" s="11">
        <v>5</v>
      </c>
      <c r="C30" s="11">
        <v>8</v>
      </c>
      <c r="D30" s="11">
        <v>15</v>
      </c>
      <c r="E30" s="11">
        <v>13</v>
      </c>
      <c r="F30" s="11">
        <v>0</v>
      </c>
      <c r="G30" s="11">
        <v>0</v>
      </c>
      <c r="H30" s="11">
        <v>0</v>
      </c>
      <c r="I30" s="11">
        <v>0</v>
      </c>
      <c r="J30" s="11">
        <v>0</v>
      </c>
      <c r="K30" s="11">
        <v>41</v>
      </c>
    </row>
    <row r="31" spans="1:11" x14ac:dyDescent="0.25">
      <c r="A31" s="46" t="s">
        <v>108</v>
      </c>
      <c r="B31" s="11">
        <v>6</v>
      </c>
      <c r="C31" s="11">
        <v>6</v>
      </c>
      <c r="D31" s="11">
        <v>0</v>
      </c>
      <c r="E31" s="11">
        <v>0</v>
      </c>
      <c r="F31" s="11">
        <v>0</v>
      </c>
      <c r="G31" s="11">
        <v>0</v>
      </c>
      <c r="H31" s="11">
        <v>0</v>
      </c>
      <c r="I31" s="11">
        <v>0</v>
      </c>
      <c r="J31" s="11">
        <v>0</v>
      </c>
      <c r="K31" s="11">
        <v>12</v>
      </c>
    </row>
    <row r="32" spans="1:11" x14ac:dyDescent="0.25">
      <c r="A32" s="46" t="s">
        <v>110</v>
      </c>
      <c r="B32" s="11">
        <v>0</v>
      </c>
      <c r="C32" s="11">
        <v>0</v>
      </c>
      <c r="D32" s="11">
        <v>0</v>
      </c>
      <c r="E32" s="11">
        <v>0</v>
      </c>
      <c r="F32" s="11">
        <v>0</v>
      </c>
      <c r="G32" s="11">
        <v>0</v>
      </c>
      <c r="H32" s="11">
        <v>0</v>
      </c>
      <c r="I32" s="11">
        <v>68</v>
      </c>
      <c r="J32" s="11">
        <v>0</v>
      </c>
      <c r="K32" s="11">
        <v>68</v>
      </c>
    </row>
    <row r="33" spans="1:11" x14ac:dyDescent="0.25">
      <c r="A33" s="46" t="s">
        <v>672</v>
      </c>
      <c r="B33" s="11">
        <v>0</v>
      </c>
      <c r="C33" s="11">
        <v>0</v>
      </c>
      <c r="D33" s="11">
        <v>0</v>
      </c>
      <c r="E33" s="11">
        <v>0</v>
      </c>
      <c r="F33" s="11">
        <v>0</v>
      </c>
      <c r="G33" s="11">
        <v>0</v>
      </c>
      <c r="H33" s="11">
        <v>1</v>
      </c>
      <c r="I33" s="11">
        <v>0</v>
      </c>
      <c r="J33" s="11">
        <v>0</v>
      </c>
      <c r="K33" s="11">
        <v>1</v>
      </c>
    </row>
    <row r="34" spans="1:11" x14ac:dyDescent="0.25">
      <c r="A34" s="46" t="s">
        <v>114</v>
      </c>
      <c r="B34" s="11">
        <v>33</v>
      </c>
      <c r="C34" s="11">
        <v>25</v>
      </c>
      <c r="D34" s="11">
        <v>39</v>
      </c>
      <c r="E34" s="11">
        <v>37</v>
      </c>
      <c r="F34" s="11">
        <v>0</v>
      </c>
      <c r="G34" s="11">
        <v>0</v>
      </c>
      <c r="H34" s="11">
        <v>0</v>
      </c>
      <c r="I34" s="11">
        <v>0</v>
      </c>
      <c r="J34" s="11">
        <v>0</v>
      </c>
      <c r="K34" s="11">
        <v>134</v>
      </c>
    </row>
    <row r="35" spans="1:11" x14ac:dyDescent="0.25">
      <c r="A35" s="45" t="s">
        <v>434</v>
      </c>
      <c r="B35" s="11">
        <v>237</v>
      </c>
      <c r="C35" s="11">
        <v>196</v>
      </c>
      <c r="D35" s="11">
        <v>183</v>
      </c>
      <c r="E35" s="11">
        <v>205</v>
      </c>
      <c r="F35" s="11">
        <v>3</v>
      </c>
      <c r="G35" s="11">
        <v>0</v>
      </c>
      <c r="H35" s="11">
        <v>4</v>
      </c>
      <c r="I35" s="11">
        <v>186</v>
      </c>
      <c r="J35" s="11">
        <v>40</v>
      </c>
      <c r="K35" s="11">
        <v>1054</v>
      </c>
    </row>
    <row r="36" spans="1:11" x14ac:dyDescent="0.25">
      <c r="A36" s="45" t="s">
        <v>298</v>
      </c>
      <c r="B36" s="11"/>
      <c r="C36" s="11"/>
      <c r="D36" s="11"/>
      <c r="E36" s="11"/>
      <c r="F36" s="11"/>
      <c r="G36" s="11"/>
      <c r="H36" s="11"/>
      <c r="I36" s="11"/>
      <c r="J36" s="11"/>
      <c r="K36" s="11"/>
    </row>
    <row r="37" spans="1:11" x14ac:dyDescent="0.25">
      <c r="A37" s="46" t="s">
        <v>116</v>
      </c>
      <c r="B37" s="11">
        <v>0</v>
      </c>
      <c r="C37" s="11">
        <v>0</v>
      </c>
      <c r="D37" s="11">
        <v>0</v>
      </c>
      <c r="E37" s="11">
        <v>0</v>
      </c>
      <c r="F37" s="11">
        <v>0</v>
      </c>
      <c r="G37" s="11">
        <v>0</v>
      </c>
      <c r="H37" s="11">
        <v>6</v>
      </c>
      <c r="I37" s="11">
        <v>0</v>
      </c>
      <c r="J37" s="11">
        <v>0</v>
      </c>
      <c r="K37" s="11">
        <v>6</v>
      </c>
    </row>
    <row r="38" spans="1:11" x14ac:dyDescent="0.25">
      <c r="A38" s="46" t="s">
        <v>732</v>
      </c>
      <c r="B38" s="11">
        <v>0</v>
      </c>
      <c r="C38" s="11">
        <v>0</v>
      </c>
      <c r="D38" s="11">
        <v>0</v>
      </c>
      <c r="E38" s="11">
        <v>0</v>
      </c>
      <c r="F38" s="11">
        <v>0</v>
      </c>
      <c r="G38" s="11">
        <v>0</v>
      </c>
      <c r="H38" s="11">
        <v>3</v>
      </c>
      <c r="I38" s="11">
        <v>0</v>
      </c>
      <c r="J38" s="11">
        <v>0</v>
      </c>
      <c r="K38" s="11">
        <v>3</v>
      </c>
    </row>
    <row r="39" spans="1:11" x14ac:dyDescent="0.25">
      <c r="A39" s="46" t="s">
        <v>118</v>
      </c>
      <c r="B39" s="11">
        <v>2</v>
      </c>
      <c r="C39" s="11">
        <v>0</v>
      </c>
      <c r="D39" s="11">
        <v>1</v>
      </c>
      <c r="E39" s="11">
        <v>3</v>
      </c>
      <c r="F39" s="11">
        <v>0</v>
      </c>
      <c r="G39" s="11">
        <v>0</v>
      </c>
      <c r="H39" s="11">
        <v>0</v>
      </c>
      <c r="I39" s="11">
        <v>0</v>
      </c>
      <c r="J39" s="11">
        <v>0</v>
      </c>
      <c r="K39" s="11">
        <v>6</v>
      </c>
    </row>
    <row r="40" spans="1:11" x14ac:dyDescent="0.25">
      <c r="A40" s="46" t="s">
        <v>120</v>
      </c>
      <c r="B40" s="11">
        <v>0</v>
      </c>
      <c r="C40" s="11">
        <v>0</v>
      </c>
      <c r="D40" s="11">
        <v>0</v>
      </c>
      <c r="E40" s="11">
        <v>0</v>
      </c>
      <c r="F40" s="11">
        <v>0</v>
      </c>
      <c r="G40" s="11">
        <v>0</v>
      </c>
      <c r="H40" s="11">
        <v>0</v>
      </c>
      <c r="I40" s="11">
        <v>0</v>
      </c>
      <c r="J40" s="11">
        <v>2</v>
      </c>
      <c r="K40" s="11">
        <v>2</v>
      </c>
    </row>
    <row r="41" spans="1:11" x14ac:dyDescent="0.25">
      <c r="A41" s="46" t="s">
        <v>122</v>
      </c>
      <c r="B41" s="11">
        <v>0</v>
      </c>
      <c r="C41" s="11">
        <v>0</v>
      </c>
      <c r="D41" s="11">
        <v>0</v>
      </c>
      <c r="E41" s="11">
        <v>0</v>
      </c>
      <c r="F41" s="11">
        <v>0</v>
      </c>
      <c r="G41" s="11">
        <v>0</v>
      </c>
      <c r="H41" s="11">
        <v>1</v>
      </c>
      <c r="I41" s="11">
        <v>0</v>
      </c>
      <c r="J41" s="11">
        <v>0</v>
      </c>
      <c r="K41" s="11">
        <v>1</v>
      </c>
    </row>
    <row r="42" spans="1:11" x14ac:dyDescent="0.25">
      <c r="A42" s="46" t="s">
        <v>124</v>
      </c>
      <c r="B42" s="11">
        <v>69</v>
      </c>
      <c r="C42" s="11">
        <v>48</v>
      </c>
      <c r="D42" s="11">
        <v>56</v>
      </c>
      <c r="E42" s="11">
        <v>77</v>
      </c>
      <c r="F42" s="11">
        <v>1</v>
      </c>
      <c r="G42" s="11">
        <v>0</v>
      </c>
      <c r="H42" s="11">
        <v>0</v>
      </c>
      <c r="I42" s="11">
        <v>15</v>
      </c>
      <c r="J42" s="11">
        <v>18</v>
      </c>
      <c r="K42" s="11">
        <v>284</v>
      </c>
    </row>
    <row r="43" spans="1:11" x14ac:dyDescent="0.25">
      <c r="A43" s="46" t="s">
        <v>126</v>
      </c>
      <c r="B43" s="11">
        <v>54</v>
      </c>
      <c r="C43" s="11">
        <v>48</v>
      </c>
      <c r="D43" s="11">
        <v>67</v>
      </c>
      <c r="E43" s="11">
        <v>119</v>
      </c>
      <c r="F43" s="11">
        <v>3</v>
      </c>
      <c r="G43" s="11">
        <v>0</v>
      </c>
      <c r="H43" s="11">
        <v>0</v>
      </c>
      <c r="I43" s="11">
        <v>11</v>
      </c>
      <c r="J43" s="11">
        <v>21</v>
      </c>
      <c r="K43" s="11">
        <v>323</v>
      </c>
    </row>
    <row r="44" spans="1:11" x14ac:dyDescent="0.25">
      <c r="A44" s="46" t="s">
        <v>128</v>
      </c>
      <c r="B44" s="11">
        <v>70</v>
      </c>
      <c r="C44" s="11">
        <v>77</v>
      </c>
      <c r="D44" s="11">
        <v>62</v>
      </c>
      <c r="E44" s="11">
        <v>107</v>
      </c>
      <c r="F44" s="11">
        <v>0</v>
      </c>
      <c r="G44" s="11">
        <v>0</v>
      </c>
      <c r="H44" s="11">
        <v>0</v>
      </c>
      <c r="I44" s="11">
        <v>47</v>
      </c>
      <c r="J44" s="11">
        <v>26</v>
      </c>
      <c r="K44" s="11">
        <v>389</v>
      </c>
    </row>
    <row r="45" spans="1:11" x14ac:dyDescent="0.25">
      <c r="A45" s="46" t="s">
        <v>734</v>
      </c>
      <c r="B45" s="11">
        <v>0</v>
      </c>
      <c r="C45" s="11">
        <v>0</v>
      </c>
      <c r="D45" s="11">
        <v>0</v>
      </c>
      <c r="E45" s="11">
        <v>0</v>
      </c>
      <c r="F45" s="11">
        <v>0</v>
      </c>
      <c r="G45" s="11">
        <v>0</v>
      </c>
      <c r="H45" s="11">
        <v>3</v>
      </c>
      <c r="I45" s="11">
        <v>0</v>
      </c>
      <c r="J45" s="11">
        <v>0</v>
      </c>
      <c r="K45" s="11">
        <v>3</v>
      </c>
    </row>
    <row r="46" spans="1:11" x14ac:dyDescent="0.25">
      <c r="A46" s="46" t="s">
        <v>97</v>
      </c>
      <c r="B46" s="11">
        <v>0</v>
      </c>
      <c r="C46" s="11">
        <v>0</v>
      </c>
      <c r="D46" s="11">
        <v>0</v>
      </c>
      <c r="E46" s="11">
        <v>0</v>
      </c>
      <c r="F46" s="11">
        <v>0</v>
      </c>
      <c r="G46" s="11">
        <v>0</v>
      </c>
      <c r="H46" s="11">
        <v>0</v>
      </c>
      <c r="I46" s="11">
        <v>0</v>
      </c>
      <c r="J46" s="11">
        <v>1</v>
      </c>
      <c r="K46" s="11">
        <v>1</v>
      </c>
    </row>
    <row r="47" spans="1:11" x14ac:dyDescent="0.25">
      <c r="A47" s="46" t="s">
        <v>130</v>
      </c>
      <c r="B47" s="11">
        <v>54</v>
      </c>
      <c r="C47" s="11">
        <v>63</v>
      </c>
      <c r="D47" s="11">
        <v>45</v>
      </c>
      <c r="E47" s="11">
        <v>69</v>
      </c>
      <c r="F47" s="11">
        <v>0</v>
      </c>
      <c r="G47" s="11">
        <v>0</v>
      </c>
      <c r="H47" s="11">
        <v>0</v>
      </c>
      <c r="I47" s="11">
        <v>0</v>
      </c>
      <c r="J47" s="11">
        <v>5</v>
      </c>
      <c r="K47" s="11">
        <v>236</v>
      </c>
    </row>
    <row r="48" spans="1:11" x14ac:dyDescent="0.25">
      <c r="A48" s="46" t="s">
        <v>736</v>
      </c>
      <c r="B48" s="11">
        <v>0</v>
      </c>
      <c r="C48" s="11">
        <v>0</v>
      </c>
      <c r="D48" s="11">
        <v>0</v>
      </c>
      <c r="E48" s="11">
        <v>0</v>
      </c>
      <c r="F48" s="11">
        <v>0</v>
      </c>
      <c r="G48" s="11">
        <v>0</v>
      </c>
      <c r="H48" s="11">
        <v>1</v>
      </c>
      <c r="I48" s="11">
        <v>0</v>
      </c>
      <c r="J48" s="11">
        <v>0</v>
      </c>
      <c r="K48" s="11">
        <v>1</v>
      </c>
    </row>
    <row r="49" spans="1:11" x14ac:dyDescent="0.25">
      <c r="A49" s="46" t="s">
        <v>132</v>
      </c>
      <c r="B49" s="11">
        <v>0</v>
      </c>
      <c r="C49" s="11">
        <v>0</v>
      </c>
      <c r="D49" s="11">
        <v>0</v>
      </c>
      <c r="E49" s="11">
        <v>0</v>
      </c>
      <c r="F49" s="11">
        <v>1</v>
      </c>
      <c r="G49" s="11">
        <v>0</v>
      </c>
      <c r="H49" s="11">
        <v>0</v>
      </c>
      <c r="I49" s="11">
        <v>0</v>
      </c>
      <c r="J49" s="11">
        <v>0</v>
      </c>
      <c r="K49" s="11">
        <v>1</v>
      </c>
    </row>
    <row r="50" spans="1:11" x14ac:dyDescent="0.25">
      <c r="A50" s="46" t="s">
        <v>622</v>
      </c>
      <c r="B50" s="11">
        <v>0</v>
      </c>
      <c r="C50" s="11">
        <v>0</v>
      </c>
      <c r="D50" s="11">
        <v>0</v>
      </c>
      <c r="E50" s="11">
        <v>0</v>
      </c>
      <c r="F50" s="11">
        <v>0</v>
      </c>
      <c r="G50" s="11">
        <v>0</v>
      </c>
      <c r="H50" s="11">
        <v>0</v>
      </c>
      <c r="I50" s="11">
        <v>73</v>
      </c>
      <c r="J50" s="11">
        <v>0</v>
      </c>
      <c r="K50" s="11">
        <v>73</v>
      </c>
    </row>
    <row r="51" spans="1:11" x14ac:dyDescent="0.25">
      <c r="A51" s="46" t="s">
        <v>134</v>
      </c>
      <c r="B51" s="11">
        <v>87</v>
      </c>
      <c r="C51" s="11">
        <v>98</v>
      </c>
      <c r="D51" s="11">
        <v>98</v>
      </c>
      <c r="E51" s="11">
        <v>121</v>
      </c>
      <c r="F51" s="11">
        <v>2</v>
      </c>
      <c r="G51" s="11">
        <v>0</v>
      </c>
      <c r="H51" s="11">
        <v>0</v>
      </c>
      <c r="I51" s="11">
        <v>5</v>
      </c>
      <c r="J51" s="11">
        <v>26</v>
      </c>
      <c r="K51" s="11">
        <v>437</v>
      </c>
    </row>
    <row r="52" spans="1:11" x14ac:dyDescent="0.25">
      <c r="A52" s="46" t="s">
        <v>674</v>
      </c>
      <c r="B52" s="11">
        <v>0</v>
      </c>
      <c r="C52" s="11">
        <v>0</v>
      </c>
      <c r="D52" s="11">
        <v>0</v>
      </c>
      <c r="E52" s="11">
        <v>0</v>
      </c>
      <c r="F52" s="11">
        <v>0</v>
      </c>
      <c r="G52" s="11">
        <v>0</v>
      </c>
      <c r="H52" s="11">
        <v>1</v>
      </c>
      <c r="I52" s="11">
        <v>0</v>
      </c>
      <c r="J52" s="11">
        <v>0</v>
      </c>
      <c r="K52" s="11">
        <v>1</v>
      </c>
    </row>
    <row r="53" spans="1:11" x14ac:dyDescent="0.25">
      <c r="A53" s="46" t="s">
        <v>136</v>
      </c>
      <c r="B53" s="11">
        <v>0</v>
      </c>
      <c r="C53" s="11">
        <v>3</v>
      </c>
      <c r="D53" s="11">
        <v>1</v>
      </c>
      <c r="E53" s="11">
        <v>8</v>
      </c>
      <c r="F53" s="11">
        <v>0</v>
      </c>
      <c r="G53" s="11">
        <v>0</v>
      </c>
      <c r="H53" s="11">
        <v>0</v>
      </c>
      <c r="I53" s="11">
        <v>0</v>
      </c>
      <c r="J53" s="11">
        <v>0</v>
      </c>
      <c r="K53" s="11">
        <v>12</v>
      </c>
    </row>
    <row r="54" spans="1:11" x14ac:dyDescent="0.25">
      <c r="A54" s="46" t="s">
        <v>139</v>
      </c>
      <c r="B54" s="11">
        <v>0</v>
      </c>
      <c r="C54" s="11">
        <v>0</v>
      </c>
      <c r="D54" s="11">
        <v>0</v>
      </c>
      <c r="E54" s="11">
        <v>0</v>
      </c>
      <c r="F54" s="11">
        <v>0</v>
      </c>
      <c r="G54" s="11">
        <v>0</v>
      </c>
      <c r="H54" s="11">
        <v>0</v>
      </c>
      <c r="I54" s="11">
        <v>0</v>
      </c>
      <c r="J54" s="11">
        <v>12</v>
      </c>
      <c r="K54" s="11">
        <v>12</v>
      </c>
    </row>
    <row r="55" spans="1:11" x14ac:dyDescent="0.25">
      <c r="A55" s="46" t="s">
        <v>713</v>
      </c>
      <c r="B55" s="11">
        <v>0</v>
      </c>
      <c r="C55" s="11">
        <v>0</v>
      </c>
      <c r="D55" s="11">
        <v>0</v>
      </c>
      <c r="E55" s="11">
        <v>0</v>
      </c>
      <c r="F55" s="11">
        <v>0</v>
      </c>
      <c r="G55" s="11">
        <v>0</v>
      </c>
      <c r="H55" s="11">
        <v>0</v>
      </c>
      <c r="I55" s="11">
        <v>2</v>
      </c>
      <c r="J55" s="11">
        <v>0</v>
      </c>
      <c r="K55" s="11">
        <v>2</v>
      </c>
    </row>
    <row r="56" spans="1:11" x14ac:dyDescent="0.25">
      <c r="A56" s="46" t="s">
        <v>354</v>
      </c>
      <c r="B56" s="11">
        <v>0</v>
      </c>
      <c r="C56" s="11">
        <v>0</v>
      </c>
      <c r="D56" s="11">
        <v>0</v>
      </c>
      <c r="E56" s="11">
        <v>0</v>
      </c>
      <c r="F56" s="11">
        <v>0</v>
      </c>
      <c r="G56" s="11">
        <v>0</v>
      </c>
      <c r="H56" s="11">
        <v>0</v>
      </c>
      <c r="I56" s="11">
        <v>3</v>
      </c>
      <c r="J56" s="11">
        <v>0</v>
      </c>
      <c r="K56" s="11">
        <v>3</v>
      </c>
    </row>
    <row r="57" spans="1:11" x14ac:dyDescent="0.25">
      <c r="A57" s="46" t="s">
        <v>141</v>
      </c>
      <c r="B57" s="11">
        <v>41</v>
      </c>
      <c r="C57" s="11">
        <v>40</v>
      </c>
      <c r="D57" s="11">
        <v>42</v>
      </c>
      <c r="E57" s="11">
        <v>67</v>
      </c>
      <c r="F57" s="11">
        <v>1</v>
      </c>
      <c r="G57" s="11">
        <v>0</v>
      </c>
      <c r="H57" s="11">
        <v>0</v>
      </c>
      <c r="I57" s="11">
        <v>23</v>
      </c>
      <c r="J57" s="11">
        <v>0</v>
      </c>
      <c r="K57" s="11">
        <v>214</v>
      </c>
    </row>
    <row r="58" spans="1:11" x14ac:dyDescent="0.25">
      <c r="A58" s="46" t="s">
        <v>143</v>
      </c>
      <c r="B58" s="11">
        <v>0</v>
      </c>
      <c r="C58" s="11">
        <v>0</v>
      </c>
      <c r="D58" s="11">
        <v>0</v>
      </c>
      <c r="E58" s="11">
        <v>0</v>
      </c>
      <c r="F58" s="11">
        <v>0</v>
      </c>
      <c r="G58" s="11">
        <v>0</v>
      </c>
      <c r="H58" s="11">
        <v>0</v>
      </c>
      <c r="I58" s="11">
        <v>5</v>
      </c>
      <c r="J58" s="11">
        <v>0</v>
      </c>
      <c r="K58" s="11">
        <v>5</v>
      </c>
    </row>
    <row r="59" spans="1:11" x14ac:dyDescent="0.25">
      <c r="A59" s="46" t="s">
        <v>145</v>
      </c>
      <c r="B59" s="11">
        <v>75</v>
      </c>
      <c r="C59" s="11">
        <v>25</v>
      </c>
      <c r="D59" s="11">
        <v>3</v>
      </c>
      <c r="E59" s="11">
        <v>1</v>
      </c>
      <c r="F59" s="11">
        <v>0</v>
      </c>
      <c r="G59" s="11">
        <v>0</v>
      </c>
      <c r="H59" s="11">
        <v>0</v>
      </c>
      <c r="I59" s="11">
        <v>0</v>
      </c>
      <c r="J59" s="11">
        <v>0</v>
      </c>
      <c r="K59" s="11">
        <v>104</v>
      </c>
    </row>
    <row r="60" spans="1:11" x14ac:dyDescent="0.25">
      <c r="A60" s="46" t="s">
        <v>147</v>
      </c>
      <c r="B60" s="11">
        <v>1</v>
      </c>
      <c r="C60" s="11">
        <v>10</v>
      </c>
      <c r="D60" s="11">
        <v>7</v>
      </c>
      <c r="E60" s="11">
        <v>5</v>
      </c>
      <c r="F60" s="11">
        <v>0</v>
      </c>
      <c r="G60" s="11">
        <v>0</v>
      </c>
      <c r="H60" s="11">
        <v>0</v>
      </c>
      <c r="I60" s="11">
        <v>6</v>
      </c>
      <c r="J60" s="11">
        <v>1</v>
      </c>
      <c r="K60" s="11">
        <v>30</v>
      </c>
    </row>
    <row r="61" spans="1:11" x14ac:dyDescent="0.25">
      <c r="A61" s="46" t="s">
        <v>149</v>
      </c>
      <c r="B61" s="11">
        <v>6</v>
      </c>
      <c r="C61" s="11">
        <v>8</v>
      </c>
      <c r="D61" s="11">
        <v>4</v>
      </c>
      <c r="E61" s="11">
        <v>9</v>
      </c>
      <c r="F61" s="11">
        <v>1</v>
      </c>
      <c r="G61" s="11">
        <v>0</v>
      </c>
      <c r="H61" s="11">
        <v>0</v>
      </c>
      <c r="I61" s="11">
        <v>13</v>
      </c>
      <c r="J61" s="11">
        <v>4</v>
      </c>
      <c r="K61" s="11">
        <v>45</v>
      </c>
    </row>
    <row r="62" spans="1:11" x14ac:dyDescent="0.25">
      <c r="A62" s="46" t="s">
        <v>151</v>
      </c>
      <c r="B62" s="11">
        <v>0</v>
      </c>
      <c r="C62" s="11">
        <v>0</v>
      </c>
      <c r="D62" s="11">
        <v>0</v>
      </c>
      <c r="E62" s="11">
        <v>0</v>
      </c>
      <c r="F62" s="11">
        <v>0</v>
      </c>
      <c r="G62" s="11">
        <v>0</v>
      </c>
      <c r="H62" s="11">
        <v>0</v>
      </c>
      <c r="I62" s="11">
        <v>7</v>
      </c>
      <c r="J62" s="11">
        <v>5</v>
      </c>
      <c r="K62" s="11">
        <v>12</v>
      </c>
    </row>
    <row r="63" spans="1:11" x14ac:dyDescent="0.25">
      <c r="A63" s="46" t="s">
        <v>153</v>
      </c>
      <c r="B63" s="11">
        <v>7</v>
      </c>
      <c r="C63" s="11">
        <v>9</v>
      </c>
      <c r="D63" s="11">
        <v>8</v>
      </c>
      <c r="E63" s="11">
        <v>13</v>
      </c>
      <c r="F63" s="11">
        <v>1</v>
      </c>
      <c r="G63" s="11">
        <v>0</v>
      </c>
      <c r="H63" s="11">
        <v>0</v>
      </c>
      <c r="I63" s="11">
        <v>0</v>
      </c>
      <c r="J63" s="11">
        <v>0</v>
      </c>
      <c r="K63" s="11">
        <v>38</v>
      </c>
    </row>
    <row r="64" spans="1:11" x14ac:dyDescent="0.25">
      <c r="A64" s="46" t="s">
        <v>155</v>
      </c>
      <c r="B64" s="11">
        <v>0</v>
      </c>
      <c r="C64" s="11">
        <v>0</v>
      </c>
      <c r="D64" s="11">
        <v>0</v>
      </c>
      <c r="E64" s="11">
        <v>0</v>
      </c>
      <c r="F64" s="11">
        <v>0</v>
      </c>
      <c r="G64" s="11">
        <v>0</v>
      </c>
      <c r="H64" s="11">
        <v>1</v>
      </c>
      <c r="I64" s="11">
        <v>0</v>
      </c>
      <c r="J64" s="11">
        <v>0</v>
      </c>
      <c r="K64" s="11">
        <v>1</v>
      </c>
    </row>
    <row r="65" spans="1:11" x14ac:dyDescent="0.25">
      <c r="A65" s="46" t="s">
        <v>157</v>
      </c>
      <c r="B65" s="11">
        <v>0</v>
      </c>
      <c r="C65" s="11">
        <v>0</v>
      </c>
      <c r="D65" s="11">
        <v>0</v>
      </c>
      <c r="E65" s="11">
        <v>0</v>
      </c>
      <c r="F65" s="11">
        <v>0</v>
      </c>
      <c r="G65" s="11">
        <v>0</v>
      </c>
      <c r="H65" s="11">
        <v>0</v>
      </c>
      <c r="I65" s="11">
        <v>7</v>
      </c>
      <c r="J65" s="11">
        <v>0</v>
      </c>
      <c r="K65" s="11">
        <v>7</v>
      </c>
    </row>
    <row r="66" spans="1:11" x14ac:dyDescent="0.25">
      <c r="A66" s="46" t="s">
        <v>779</v>
      </c>
      <c r="B66" s="11">
        <v>0</v>
      </c>
      <c r="C66" s="11">
        <v>0</v>
      </c>
      <c r="D66" s="11">
        <v>0</v>
      </c>
      <c r="E66" s="11">
        <v>0</v>
      </c>
      <c r="F66" s="11">
        <v>0</v>
      </c>
      <c r="G66" s="11">
        <v>0</v>
      </c>
      <c r="H66" s="11">
        <v>3</v>
      </c>
      <c r="I66" s="11">
        <v>0</v>
      </c>
      <c r="J66" s="11">
        <v>0</v>
      </c>
      <c r="K66" s="11">
        <v>3</v>
      </c>
    </row>
    <row r="67" spans="1:11" x14ac:dyDescent="0.25">
      <c r="A67" s="46" t="s">
        <v>756</v>
      </c>
      <c r="B67" s="11">
        <v>0</v>
      </c>
      <c r="C67" s="11">
        <v>0</v>
      </c>
      <c r="D67" s="11">
        <v>0</v>
      </c>
      <c r="E67" s="11">
        <v>0</v>
      </c>
      <c r="F67" s="11">
        <v>0</v>
      </c>
      <c r="G67" s="11">
        <v>0</v>
      </c>
      <c r="H67" s="11">
        <v>0</v>
      </c>
      <c r="I67" s="11">
        <v>8</v>
      </c>
      <c r="J67" s="11">
        <v>0</v>
      </c>
      <c r="K67" s="11">
        <v>8</v>
      </c>
    </row>
    <row r="68" spans="1:11" x14ac:dyDescent="0.25">
      <c r="A68" s="46" t="s">
        <v>159</v>
      </c>
      <c r="B68" s="11">
        <v>16</v>
      </c>
      <c r="C68" s="11">
        <v>18</v>
      </c>
      <c r="D68" s="11">
        <v>30</v>
      </c>
      <c r="E68" s="11">
        <v>33</v>
      </c>
      <c r="F68" s="11">
        <v>1</v>
      </c>
      <c r="G68" s="11">
        <v>0</v>
      </c>
      <c r="H68" s="11">
        <v>0</v>
      </c>
      <c r="I68" s="11">
        <v>15</v>
      </c>
      <c r="J68" s="11">
        <v>14</v>
      </c>
      <c r="K68" s="11">
        <v>127</v>
      </c>
    </row>
    <row r="69" spans="1:11" x14ac:dyDescent="0.25">
      <c r="A69" s="46" t="s">
        <v>161</v>
      </c>
      <c r="B69" s="11">
        <v>0</v>
      </c>
      <c r="C69" s="11">
        <v>0</v>
      </c>
      <c r="D69" s="11">
        <v>0</v>
      </c>
      <c r="E69" s="11">
        <v>0</v>
      </c>
      <c r="F69" s="11">
        <v>0</v>
      </c>
      <c r="G69" s="11">
        <v>0</v>
      </c>
      <c r="H69" s="11">
        <v>0</v>
      </c>
      <c r="I69" s="11">
        <v>0</v>
      </c>
      <c r="J69" s="11">
        <v>99</v>
      </c>
      <c r="K69" s="11">
        <v>99</v>
      </c>
    </row>
    <row r="70" spans="1:11" x14ac:dyDescent="0.25">
      <c r="A70" s="46" t="s">
        <v>163</v>
      </c>
      <c r="B70" s="11">
        <v>298</v>
      </c>
      <c r="C70" s="11">
        <v>269</v>
      </c>
      <c r="D70" s="11">
        <v>234</v>
      </c>
      <c r="E70" s="11">
        <v>307</v>
      </c>
      <c r="F70" s="11">
        <v>0</v>
      </c>
      <c r="G70" s="11">
        <v>0</v>
      </c>
      <c r="H70" s="11">
        <v>0</v>
      </c>
      <c r="I70" s="11">
        <v>148</v>
      </c>
      <c r="J70" s="11">
        <v>0</v>
      </c>
      <c r="K70" s="11">
        <v>1256</v>
      </c>
    </row>
    <row r="71" spans="1:11" x14ac:dyDescent="0.25">
      <c r="A71" s="46" t="s">
        <v>165</v>
      </c>
      <c r="B71" s="11">
        <v>48</v>
      </c>
      <c r="C71" s="11">
        <v>44</v>
      </c>
      <c r="D71" s="11">
        <v>43</v>
      </c>
      <c r="E71" s="11">
        <v>62</v>
      </c>
      <c r="F71" s="11">
        <v>0</v>
      </c>
      <c r="G71" s="11">
        <v>0</v>
      </c>
      <c r="H71" s="11">
        <v>0</v>
      </c>
      <c r="I71" s="11">
        <v>0</v>
      </c>
      <c r="J71" s="11">
        <v>0</v>
      </c>
      <c r="K71" s="11">
        <v>197</v>
      </c>
    </row>
    <row r="72" spans="1:11" x14ac:dyDescent="0.25">
      <c r="A72" s="46" t="s">
        <v>167</v>
      </c>
      <c r="B72" s="11">
        <v>1</v>
      </c>
      <c r="C72" s="11">
        <v>4</v>
      </c>
      <c r="D72" s="11">
        <v>3</v>
      </c>
      <c r="E72" s="11">
        <v>5</v>
      </c>
      <c r="F72" s="11">
        <v>0</v>
      </c>
      <c r="G72" s="11">
        <v>0</v>
      </c>
      <c r="H72" s="11">
        <v>0</v>
      </c>
      <c r="I72" s="11">
        <v>8</v>
      </c>
      <c r="J72" s="11">
        <v>2</v>
      </c>
      <c r="K72" s="11">
        <v>23</v>
      </c>
    </row>
    <row r="73" spans="1:11" x14ac:dyDescent="0.25">
      <c r="A73" s="46" t="s">
        <v>626</v>
      </c>
      <c r="B73" s="11">
        <v>0</v>
      </c>
      <c r="C73" s="11">
        <v>0</v>
      </c>
      <c r="D73" s="11">
        <v>0</v>
      </c>
      <c r="E73" s="11">
        <v>0</v>
      </c>
      <c r="F73" s="11">
        <v>0</v>
      </c>
      <c r="G73" s="11">
        <v>0</v>
      </c>
      <c r="H73" s="11">
        <v>1</v>
      </c>
      <c r="I73" s="11">
        <v>0</v>
      </c>
      <c r="J73" s="11">
        <v>0</v>
      </c>
      <c r="K73" s="11">
        <v>1</v>
      </c>
    </row>
    <row r="74" spans="1:11" x14ac:dyDescent="0.25">
      <c r="A74" s="46" t="s">
        <v>679</v>
      </c>
      <c r="B74" s="11">
        <v>0</v>
      </c>
      <c r="C74" s="11">
        <v>0</v>
      </c>
      <c r="D74" s="11">
        <v>0</v>
      </c>
      <c r="E74" s="11">
        <v>0</v>
      </c>
      <c r="F74" s="11">
        <v>0</v>
      </c>
      <c r="G74" s="11">
        <v>0</v>
      </c>
      <c r="H74" s="11">
        <v>1</v>
      </c>
      <c r="I74" s="11">
        <v>0</v>
      </c>
      <c r="J74" s="11">
        <v>0</v>
      </c>
      <c r="K74" s="11">
        <v>1</v>
      </c>
    </row>
    <row r="75" spans="1:11" x14ac:dyDescent="0.25">
      <c r="A75" s="46" t="s">
        <v>169</v>
      </c>
      <c r="B75" s="11">
        <v>25</v>
      </c>
      <c r="C75" s="11">
        <v>25</v>
      </c>
      <c r="D75" s="11">
        <v>22</v>
      </c>
      <c r="E75" s="11">
        <v>15</v>
      </c>
      <c r="F75" s="11">
        <v>0</v>
      </c>
      <c r="G75" s="11">
        <v>0</v>
      </c>
      <c r="H75" s="11">
        <v>0</v>
      </c>
      <c r="I75" s="11">
        <v>0</v>
      </c>
      <c r="J75" s="11">
        <v>0</v>
      </c>
      <c r="K75" s="11">
        <v>87</v>
      </c>
    </row>
    <row r="76" spans="1:11" x14ac:dyDescent="0.25">
      <c r="A76" s="46" t="s">
        <v>630</v>
      </c>
      <c r="B76" s="11">
        <v>0</v>
      </c>
      <c r="C76" s="11">
        <v>0</v>
      </c>
      <c r="D76" s="11">
        <v>0</v>
      </c>
      <c r="E76" s="11">
        <v>0</v>
      </c>
      <c r="F76" s="11">
        <v>0</v>
      </c>
      <c r="G76" s="11">
        <v>0</v>
      </c>
      <c r="H76" s="11">
        <v>1</v>
      </c>
      <c r="I76" s="11">
        <v>0</v>
      </c>
      <c r="J76" s="11">
        <v>0</v>
      </c>
      <c r="K76" s="11">
        <v>1</v>
      </c>
    </row>
    <row r="77" spans="1:11" x14ac:dyDescent="0.25">
      <c r="A77" s="46" t="s">
        <v>681</v>
      </c>
      <c r="B77" s="11">
        <v>0</v>
      </c>
      <c r="C77" s="11">
        <v>0</v>
      </c>
      <c r="D77" s="11">
        <v>0</v>
      </c>
      <c r="E77" s="11">
        <v>0</v>
      </c>
      <c r="F77" s="11">
        <v>0</v>
      </c>
      <c r="G77" s="11">
        <v>0</v>
      </c>
      <c r="H77" s="11">
        <v>1</v>
      </c>
      <c r="I77" s="11">
        <v>0</v>
      </c>
      <c r="J77" s="11">
        <v>0</v>
      </c>
      <c r="K77" s="11">
        <v>1</v>
      </c>
    </row>
    <row r="78" spans="1:11" x14ac:dyDescent="0.25">
      <c r="A78" s="46" t="s">
        <v>683</v>
      </c>
      <c r="B78" s="11">
        <v>0</v>
      </c>
      <c r="C78" s="11">
        <v>0</v>
      </c>
      <c r="D78" s="11">
        <v>0</v>
      </c>
      <c r="E78" s="11">
        <v>0</v>
      </c>
      <c r="F78" s="11">
        <v>0</v>
      </c>
      <c r="G78" s="11">
        <v>0</v>
      </c>
      <c r="H78" s="11">
        <v>4</v>
      </c>
      <c r="I78" s="11">
        <v>0</v>
      </c>
      <c r="J78" s="11">
        <v>0</v>
      </c>
      <c r="K78" s="11">
        <v>4</v>
      </c>
    </row>
    <row r="79" spans="1:11" x14ac:dyDescent="0.25">
      <c r="A79" s="46" t="s">
        <v>632</v>
      </c>
      <c r="B79" s="11">
        <v>0</v>
      </c>
      <c r="C79" s="11">
        <v>0</v>
      </c>
      <c r="D79" s="11">
        <v>0</v>
      </c>
      <c r="E79" s="11">
        <v>0</v>
      </c>
      <c r="F79" s="11">
        <v>0</v>
      </c>
      <c r="G79" s="11">
        <v>0</v>
      </c>
      <c r="H79" s="11">
        <v>2</v>
      </c>
      <c r="I79" s="11">
        <v>0</v>
      </c>
      <c r="J79" s="11">
        <v>0</v>
      </c>
      <c r="K79" s="11">
        <v>2</v>
      </c>
    </row>
    <row r="80" spans="1:11" x14ac:dyDescent="0.25">
      <c r="A80" s="46" t="s">
        <v>634</v>
      </c>
      <c r="B80" s="11">
        <v>0</v>
      </c>
      <c r="C80" s="11">
        <v>0</v>
      </c>
      <c r="D80" s="11">
        <v>0</v>
      </c>
      <c r="E80" s="11">
        <v>0</v>
      </c>
      <c r="F80" s="11">
        <v>0</v>
      </c>
      <c r="G80" s="11">
        <v>0</v>
      </c>
      <c r="H80" s="11">
        <v>1</v>
      </c>
      <c r="I80" s="11">
        <v>0</v>
      </c>
      <c r="J80" s="11">
        <v>0</v>
      </c>
      <c r="K80" s="11">
        <v>1</v>
      </c>
    </row>
    <row r="81" spans="1:11" x14ac:dyDescent="0.25">
      <c r="A81" s="46" t="s">
        <v>636</v>
      </c>
      <c r="B81" s="11">
        <v>0</v>
      </c>
      <c r="C81" s="11">
        <v>0</v>
      </c>
      <c r="D81" s="11">
        <v>0</v>
      </c>
      <c r="E81" s="11">
        <v>0</v>
      </c>
      <c r="F81" s="11">
        <v>0</v>
      </c>
      <c r="G81" s="11">
        <v>0</v>
      </c>
      <c r="H81" s="11">
        <v>1</v>
      </c>
      <c r="I81" s="11">
        <v>0</v>
      </c>
      <c r="J81" s="11">
        <v>0</v>
      </c>
      <c r="K81" s="11">
        <v>1</v>
      </c>
    </row>
    <row r="82" spans="1:11" x14ac:dyDescent="0.25">
      <c r="A82" s="45" t="s">
        <v>435</v>
      </c>
      <c r="B82" s="11">
        <v>854</v>
      </c>
      <c r="C82" s="11">
        <v>789</v>
      </c>
      <c r="D82" s="11">
        <v>726</v>
      </c>
      <c r="E82" s="11">
        <v>1021</v>
      </c>
      <c r="F82" s="11">
        <v>11</v>
      </c>
      <c r="G82" s="11">
        <v>0</v>
      </c>
      <c r="H82" s="11">
        <v>31</v>
      </c>
      <c r="I82" s="11">
        <v>396</v>
      </c>
      <c r="J82" s="11">
        <v>236</v>
      </c>
      <c r="K82" s="11">
        <v>4064</v>
      </c>
    </row>
    <row r="83" spans="1:11" x14ac:dyDescent="0.25">
      <c r="A83" s="45" t="s">
        <v>299</v>
      </c>
      <c r="B83" s="11"/>
      <c r="C83" s="11"/>
      <c r="D83" s="11"/>
      <c r="E83" s="11"/>
      <c r="F83" s="11"/>
      <c r="G83" s="11"/>
      <c r="H83" s="11"/>
      <c r="I83" s="11"/>
      <c r="J83" s="11"/>
      <c r="K83" s="11"/>
    </row>
    <row r="84" spans="1:11" x14ac:dyDescent="0.25">
      <c r="A84" s="46" t="s">
        <v>173</v>
      </c>
      <c r="B84" s="11">
        <v>12</v>
      </c>
      <c r="C84" s="11">
        <v>17</v>
      </c>
      <c r="D84" s="11">
        <v>18</v>
      </c>
      <c r="E84" s="11">
        <v>20</v>
      </c>
      <c r="F84" s="11">
        <v>0</v>
      </c>
      <c r="G84" s="11">
        <v>0</v>
      </c>
      <c r="H84" s="11">
        <v>0</v>
      </c>
      <c r="I84" s="11">
        <v>0</v>
      </c>
      <c r="J84" s="11">
        <v>0</v>
      </c>
      <c r="K84" s="11">
        <v>67</v>
      </c>
    </row>
    <row r="85" spans="1:11" x14ac:dyDescent="0.25">
      <c r="A85" s="46" t="s">
        <v>175</v>
      </c>
      <c r="B85" s="11">
        <v>0</v>
      </c>
      <c r="C85" s="11">
        <v>0</v>
      </c>
      <c r="D85" s="11">
        <v>0</v>
      </c>
      <c r="E85" s="11">
        <v>0</v>
      </c>
      <c r="F85" s="11">
        <v>0</v>
      </c>
      <c r="G85" s="11">
        <v>0</v>
      </c>
      <c r="H85" s="11">
        <v>0</v>
      </c>
      <c r="I85" s="11">
        <v>13</v>
      </c>
      <c r="J85" s="11">
        <v>0</v>
      </c>
      <c r="K85" s="11">
        <v>13</v>
      </c>
    </row>
    <row r="86" spans="1:11" x14ac:dyDescent="0.25">
      <c r="A86" s="46" t="s">
        <v>97</v>
      </c>
      <c r="B86" s="11">
        <v>0</v>
      </c>
      <c r="C86" s="11">
        <v>0</v>
      </c>
      <c r="D86" s="11">
        <v>0</v>
      </c>
      <c r="E86" s="11">
        <v>0</v>
      </c>
      <c r="F86" s="11">
        <v>0</v>
      </c>
      <c r="G86" s="11">
        <v>0</v>
      </c>
      <c r="H86" s="11">
        <v>0</v>
      </c>
      <c r="I86" s="11">
        <v>0</v>
      </c>
      <c r="J86" s="11">
        <v>1</v>
      </c>
      <c r="K86" s="11">
        <v>1</v>
      </c>
    </row>
    <row r="87" spans="1:11" x14ac:dyDescent="0.25">
      <c r="A87" s="46" t="s">
        <v>685</v>
      </c>
      <c r="B87" s="11">
        <v>5</v>
      </c>
      <c r="C87" s="11">
        <v>7</v>
      </c>
      <c r="D87" s="11">
        <v>5</v>
      </c>
      <c r="E87" s="11">
        <v>1</v>
      </c>
      <c r="F87" s="11">
        <v>0</v>
      </c>
      <c r="G87" s="11">
        <v>0</v>
      </c>
      <c r="H87" s="11">
        <v>0</v>
      </c>
      <c r="I87" s="11">
        <v>0</v>
      </c>
      <c r="J87" s="11">
        <v>0</v>
      </c>
      <c r="K87" s="11">
        <v>18</v>
      </c>
    </row>
    <row r="88" spans="1:11" x14ac:dyDescent="0.25">
      <c r="A88" s="46" t="s">
        <v>177</v>
      </c>
      <c r="B88" s="11">
        <v>0</v>
      </c>
      <c r="C88" s="11">
        <v>0</v>
      </c>
      <c r="D88" s="11">
        <v>0</v>
      </c>
      <c r="E88" s="11">
        <v>0</v>
      </c>
      <c r="F88" s="11">
        <v>0</v>
      </c>
      <c r="G88" s="11">
        <v>0</v>
      </c>
      <c r="H88" s="11">
        <v>0</v>
      </c>
      <c r="I88" s="11">
        <v>2</v>
      </c>
      <c r="J88" s="11">
        <v>3</v>
      </c>
      <c r="K88" s="11">
        <v>5</v>
      </c>
    </row>
    <row r="89" spans="1:11" x14ac:dyDescent="0.25">
      <c r="A89" s="46" t="s">
        <v>179</v>
      </c>
      <c r="B89" s="11">
        <v>0</v>
      </c>
      <c r="C89" s="11">
        <v>0</v>
      </c>
      <c r="D89" s="11">
        <v>0</v>
      </c>
      <c r="E89" s="11">
        <v>0</v>
      </c>
      <c r="F89" s="11">
        <v>0</v>
      </c>
      <c r="G89" s="11">
        <v>0</v>
      </c>
      <c r="H89" s="11">
        <v>0</v>
      </c>
      <c r="I89" s="11">
        <v>6</v>
      </c>
      <c r="J89" s="11">
        <v>0</v>
      </c>
      <c r="K89" s="11">
        <v>6</v>
      </c>
    </row>
    <row r="90" spans="1:11" x14ac:dyDescent="0.25">
      <c r="A90" s="46" t="s">
        <v>181</v>
      </c>
      <c r="B90" s="11">
        <v>0</v>
      </c>
      <c r="C90" s="11">
        <v>0</v>
      </c>
      <c r="D90" s="11">
        <v>0</v>
      </c>
      <c r="E90" s="11">
        <v>0</v>
      </c>
      <c r="F90" s="11">
        <v>0</v>
      </c>
      <c r="G90" s="11">
        <v>0</v>
      </c>
      <c r="H90" s="11">
        <v>0</v>
      </c>
      <c r="I90" s="11">
        <v>0</v>
      </c>
      <c r="J90" s="11">
        <v>16</v>
      </c>
      <c r="K90" s="11">
        <v>16</v>
      </c>
    </row>
    <row r="91" spans="1:11" x14ac:dyDescent="0.25">
      <c r="A91" s="46" t="s">
        <v>183</v>
      </c>
      <c r="B91" s="11">
        <v>18</v>
      </c>
      <c r="C91" s="11">
        <v>13</v>
      </c>
      <c r="D91" s="11">
        <v>23</v>
      </c>
      <c r="E91" s="11">
        <v>34</v>
      </c>
      <c r="F91" s="11">
        <v>0</v>
      </c>
      <c r="G91" s="11">
        <v>0</v>
      </c>
      <c r="H91" s="11">
        <v>0</v>
      </c>
      <c r="I91" s="11">
        <v>0</v>
      </c>
      <c r="J91" s="11">
        <v>0</v>
      </c>
      <c r="K91" s="11">
        <v>88</v>
      </c>
    </row>
    <row r="92" spans="1:11" x14ac:dyDescent="0.25">
      <c r="A92" s="46" t="s">
        <v>714</v>
      </c>
      <c r="B92" s="11">
        <v>0</v>
      </c>
      <c r="C92" s="11">
        <v>0</v>
      </c>
      <c r="D92" s="11">
        <v>0</v>
      </c>
      <c r="E92" s="11">
        <v>0</v>
      </c>
      <c r="F92" s="11">
        <v>0</v>
      </c>
      <c r="G92" s="11">
        <v>0</v>
      </c>
      <c r="H92" s="11">
        <v>0</v>
      </c>
      <c r="I92" s="11">
        <v>8</v>
      </c>
      <c r="J92" s="11">
        <v>0</v>
      </c>
      <c r="K92" s="11">
        <v>8</v>
      </c>
    </row>
    <row r="93" spans="1:11" x14ac:dyDescent="0.25">
      <c r="A93" s="46" t="s">
        <v>738</v>
      </c>
      <c r="B93" s="11">
        <v>1</v>
      </c>
      <c r="C93" s="11">
        <v>0</v>
      </c>
      <c r="D93" s="11">
        <v>0</v>
      </c>
      <c r="E93" s="11">
        <v>0</v>
      </c>
      <c r="F93" s="11">
        <v>0</v>
      </c>
      <c r="G93" s="11">
        <v>0</v>
      </c>
      <c r="H93" s="11">
        <v>0</v>
      </c>
      <c r="I93" s="11">
        <v>0</v>
      </c>
      <c r="J93" s="11">
        <v>0</v>
      </c>
      <c r="K93" s="11">
        <v>1</v>
      </c>
    </row>
    <row r="94" spans="1:11" x14ac:dyDescent="0.25">
      <c r="A94" s="46" t="s">
        <v>186</v>
      </c>
      <c r="B94" s="11">
        <v>0</v>
      </c>
      <c r="C94" s="11">
        <v>0</v>
      </c>
      <c r="D94" s="11">
        <v>0</v>
      </c>
      <c r="E94" s="11">
        <v>0</v>
      </c>
      <c r="F94" s="11">
        <v>0</v>
      </c>
      <c r="G94" s="11">
        <v>0</v>
      </c>
      <c r="H94" s="11">
        <v>0</v>
      </c>
      <c r="I94" s="11">
        <v>11</v>
      </c>
      <c r="J94" s="11">
        <v>0</v>
      </c>
      <c r="K94" s="11">
        <v>11</v>
      </c>
    </row>
    <row r="95" spans="1:11" x14ac:dyDescent="0.25">
      <c r="A95" s="46" t="s">
        <v>188</v>
      </c>
      <c r="B95" s="11">
        <v>0</v>
      </c>
      <c r="C95" s="11">
        <v>3</v>
      </c>
      <c r="D95" s="11">
        <v>0</v>
      </c>
      <c r="E95" s="11">
        <v>1</v>
      </c>
      <c r="F95" s="11">
        <v>0</v>
      </c>
      <c r="G95" s="11">
        <v>0</v>
      </c>
      <c r="H95" s="11">
        <v>0</v>
      </c>
      <c r="I95" s="11">
        <v>0</v>
      </c>
      <c r="J95" s="11">
        <v>0</v>
      </c>
      <c r="K95" s="11">
        <v>4</v>
      </c>
    </row>
    <row r="96" spans="1:11" x14ac:dyDescent="0.25">
      <c r="A96" s="46" t="s">
        <v>190</v>
      </c>
      <c r="B96" s="11">
        <v>1</v>
      </c>
      <c r="C96" s="11">
        <v>2</v>
      </c>
      <c r="D96" s="11">
        <v>0</v>
      </c>
      <c r="E96" s="11">
        <v>2</v>
      </c>
      <c r="F96" s="11">
        <v>0</v>
      </c>
      <c r="G96" s="11">
        <v>0</v>
      </c>
      <c r="H96" s="11">
        <v>0</v>
      </c>
      <c r="I96" s="11">
        <v>0</v>
      </c>
      <c r="J96" s="11">
        <v>0</v>
      </c>
      <c r="K96" s="11">
        <v>5</v>
      </c>
    </row>
    <row r="97" spans="1:11" x14ac:dyDescent="0.25">
      <c r="A97" s="46" t="s">
        <v>192</v>
      </c>
      <c r="B97" s="11">
        <v>20</v>
      </c>
      <c r="C97" s="11">
        <v>21</v>
      </c>
      <c r="D97" s="11">
        <v>21</v>
      </c>
      <c r="E97" s="11">
        <v>17</v>
      </c>
      <c r="F97" s="11">
        <v>0</v>
      </c>
      <c r="G97" s="11">
        <v>0</v>
      </c>
      <c r="H97" s="11">
        <v>0</v>
      </c>
      <c r="I97" s="11">
        <v>0</v>
      </c>
      <c r="J97" s="11">
        <v>0</v>
      </c>
      <c r="K97" s="11">
        <v>79</v>
      </c>
    </row>
    <row r="98" spans="1:11" x14ac:dyDescent="0.25">
      <c r="A98" s="45" t="s">
        <v>436</v>
      </c>
      <c r="B98" s="11">
        <v>57</v>
      </c>
      <c r="C98" s="11">
        <v>63</v>
      </c>
      <c r="D98" s="11">
        <v>67</v>
      </c>
      <c r="E98" s="11">
        <v>75</v>
      </c>
      <c r="F98" s="11">
        <v>0</v>
      </c>
      <c r="G98" s="11">
        <v>0</v>
      </c>
      <c r="H98" s="11">
        <v>0</v>
      </c>
      <c r="I98" s="11">
        <v>40</v>
      </c>
      <c r="J98" s="11">
        <v>20</v>
      </c>
      <c r="K98" s="11">
        <v>322</v>
      </c>
    </row>
    <row r="99" spans="1:11" x14ac:dyDescent="0.25">
      <c r="A99" s="45" t="s">
        <v>301</v>
      </c>
      <c r="B99" s="11"/>
      <c r="C99" s="11"/>
      <c r="D99" s="11"/>
      <c r="E99" s="11"/>
      <c r="F99" s="11"/>
      <c r="G99" s="11"/>
      <c r="H99" s="11"/>
      <c r="I99" s="11"/>
      <c r="J99" s="11"/>
      <c r="K99" s="11"/>
    </row>
    <row r="100" spans="1:11" x14ac:dyDescent="0.25">
      <c r="A100" s="46" t="s">
        <v>200</v>
      </c>
      <c r="B100" s="11">
        <v>1</v>
      </c>
      <c r="C100" s="11">
        <v>1</v>
      </c>
      <c r="D100" s="11">
        <v>3</v>
      </c>
      <c r="E100" s="11">
        <v>2</v>
      </c>
      <c r="F100" s="11">
        <v>0</v>
      </c>
      <c r="G100" s="11">
        <v>0</v>
      </c>
      <c r="H100" s="11">
        <v>0</v>
      </c>
      <c r="I100" s="11">
        <v>0</v>
      </c>
      <c r="J100" s="11">
        <v>0</v>
      </c>
      <c r="K100" s="11">
        <v>7</v>
      </c>
    </row>
    <row r="101" spans="1:11" x14ac:dyDescent="0.25">
      <c r="A101" s="46" t="s">
        <v>202</v>
      </c>
      <c r="B101" s="11">
        <v>0</v>
      </c>
      <c r="C101" s="11">
        <v>0</v>
      </c>
      <c r="D101" s="11">
        <v>0</v>
      </c>
      <c r="E101" s="11">
        <v>0</v>
      </c>
      <c r="F101" s="11">
        <v>0</v>
      </c>
      <c r="G101" s="11">
        <v>0</v>
      </c>
      <c r="H101" s="11">
        <v>0</v>
      </c>
      <c r="I101" s="11">
        <v>9</v>
      </c>
      <c r="J101" s="11">
        <v>13</v>
      </c>
      <c r="K101" s="11">
        <v>22</v>
      </c>
    </row>
    <row r="102" spans="1:11" x14ac:dyDescent="0.25">
      <c r="A102" s="46" t="s">
        <v>204</v>
      </c>
      <c r="B102" s="11">
        <v>5</v>
      </c>
      <c r="C102" s="11">
        <v>6</v>
      </c>
      <c r="D102" s="11">
        <v>9</v>
      </c>
      <c r="E102" s="11">
        <v>4</v>
      </c>
      <c r="F102" s="11">
        <v>0</v>
      </c>
      <c r="G102" s="11">
        <v>0</v>
      </c>
      <c r="H102" s="11">
        <v>0</v>
      </c>
      <c r="I102" s="11">
        <v>4</v>
      </c>
      <c r="J102" s="11">
        <v>13</v>
      </c>
      <c r="K102" s="11">
        <v>41</v>
      </c>
    </row>
    <row r="103" spans="1:11" x14ac:dyDescent="0.25">
      <c r="A103" s="46" t="s">
        <v>780</v>
      </c>
      <c r="B103" s="11">
        <v>0</v>
      </c>
      <c r="C103" s="11">
        <v>0</v>
      </c>
      <c r="D103" s="11">
        <v>0</v>
      </c>
      <c r="E103" s="11">
        <v>0</v>
      </c>
      <c r="F103" s="11">
        <v>0</v>
      </c>
      <c r="G103" s="11">
        <v>0</v>
      </c>
      <c r="H103" s="11">
        <v>1</v>
      </c>
      <c r="I103" s="11">
        <v>0</v>
      </c>
      <c r="J103" s="11">
        <v>0</v>
      </c>
      <c r="K103" s="11">
        <v>1</v>
      </c>
    </row>
    <row r="104" spans="1:11" x14ac:dyDescent="0.25">
      <c r="A104" s="46" t="s">
        <v>753</v>
      </c>
      <c r="B104" s="11">
        <v>0</v>
      </c>
      <c r="C104" s="11">
        <v>0</v>
      </c>
      <c r="D104" s="11">
        <v>0</v>
      </c>
      <c r="E104" s="11">
        <v>0</v>
      </c>
      <c r="F104" s="11">
        <v>0</v>
      </c>
      <c r="G104" s="11">
        <v>0</v>
      </c>
      <c r="H104" s="11">
        <v>0</v>
      </c>
      <c r="I104" s="11">
        <v>39</v>
      </c>
      <c r="J104" s="11">
        <v>0</v>
      </c>
      <c r="K104" s="11">
        <v>39</v>
      </c>
    </row>
    <row r="105" spans="1:11" x14ac:dyDescent="0.25">
      <c r="A105" s="46" t="s">
        <v>120</v>
      </c>
      <c r="B105" s="11">
        <v>0</v>
      </c>
      <c r="C105" s="11">
        <v>0</v>
      </c>
      <c r="D105" s="11">
        <v>0</v>
      </c>
      <c r="E105" s="11">
        <v>0</v>
      </c>
      <c r="F105" s="11">
        <v>0</v>
      </c>
      <c r="G105" s="11">
        <v>0</v>
      </c>
      <c r="H105" s="11">
        <v>0</v>
      </c>
      <c r="I105" s="11">
        <v>0</v>
      </c>
      <c r="J105" s="11">
        <v>7</v>
      </c>
      <c r="K105" s="11">
        <v>7</v>
      </c>
    </row>
    <row r="106" spans="1:11" x14ac:dyDescent="0.25">
      <c r="A106" s="46" t="s">
        <v>210</v>
      </c>
      <c r="B106" s="11">
        <v>7</v>
      </c>
      <c r="C106" s="11">
        <v>8</v>
      </c>
      <c r="D106" s="11">
        <v>2</v>
      </c>
      <c r="E106" s="11">
        <v>12</v>
      </c>
      <c r="F106" s="11">
        <v>0</v>
      </c>
      <c r="G106" s="11">
        <v>0</v>
      </c>
      <c r="H106" s="11">
        <v>0</v>
      </c>
      <c r="I106" s="11">
        <v>0</v>
      </c>
      <c r="J106" s="11">
        <v>0</v>
      </c>
      <c r="K106" s="11">
        <v>29</v>
      </c>
    </row>
    <row r="107" spans="1:11" x14ac:dyDescent="0.25">
      <c r="A107" s="46" t="s">
        <v>212</v>
      </c>
      <c r="B107" s="11">
        <v>12</v>
      </c>
      <c r="C107" s="11">
        <v>8</v>
      </c>
      <c r="D107" s="11">
        <v>7</v>
      </c>
      <c r="E107" s="11">
        <v>7</v>
      </c>
      <c r="F107" s="11">
        <v>0</v>
      </c>
      <c r="G107" s="11">
        <v>0</v>
      </c>
      <c r="H107" s="11">
        <v>0</v>
      </c>
      <c r="I107" s="11">
        <v>0</v>
      </c>
      <c r="J107" s="11">
        <v>0</v>
      </c>
      <c r="K107" s="11">
        <v>34</v>
      </c>
    </row>
    <row r="108" spans="1:11" x14ac:dyDescent="0.25">
      <c r="A108" s="46" t="s">
        <v>214</v>
      </c>
      <c r="B108" s="11">
        <v>1</v>
      </c>
      <c r="C108" s="11">
        <v>6</v>
      </c>
      <c r="D108" s="11">
        <v>5</v>
      </c>
      <c r="E108" s="11">
        <v>10</v>
      </c>
      <c r="F108" s="11">
        <v>0</v>
      </c>
      <c r="G108" s="11">
        <v>0</v>
      </c>
      <c r="H108" s="11">
        <v>0</v>
      </c>
      <c r="I108" s="11">
        <v>0</v>
      </c>
      <c r="J108" s="11">
        <v>0</v>
      </c>
      <c r="K108" s="11">
        <v>22</v>
      </c>
    </row>
    <row r="109" spans="1:11" x14ac:dyDescent="0.25">
      <c r="A109" s="46" t="s">
        <v>216</v>
      </c>
      <c r="B109" s="11">
        <v>0</v>
      </c>
      <c r="C109" s="11">
        <v>0</v>
      </c>
      <c r="D109" s="11">
        <v>0</v>
      </c>
      <c r="E109" s="11">
        <v>0</v>
      </c>
      <c r="F109" s="11">
        <v>0</v>
      </c>
      <c r="G109" s="11">
        <v>0</v>
      </c>
      <c r="H109" s="11">
        <v>0</v>
      </c>
      <c r="I109" s="11">
        <v>0</v>
      </c>
      <c r="J109" s="11">
        <v>8</v>
      </c>
      <c r="K109" s="11">
        <v>8</v>
      </c>
    </row>
    <row r="110" spans="1:11" x14ac:dyDescent="0.25">
      <c r="A110" s="46" t="s">
        <v>218</v>
      </c>
      <c r="B110" s="11">
        <v>0</v>
      </c>
      <c r="C110" s="11">
        <v>0</v>
      </c>
      <c r="D110" s="11">
        <v>0</v>
      </c>
      <c r="E110" s="11">
        <v>1</v>
      </c>
      <c r="F110" s="11">
        <v>0</v>
      </c>
      <c r="G110" s="11">
        <v>0</v>
      </c>
      <c r="H110" s="11">
        <v>0</v>
      </c>
      <c r="I110" s="11">
        <v>0</v>
      </c>
      <c r="J110" s="11">
        <v>0</v>
      </c>
      <c r="K110" s="11">
        <v>1</v>
      </c>
    </row>
    <row r="111" spans="1:11" x14ac:dyDescent="0.25">
      <c r="A111" s="46" t="s">
        <v>220</v>
      </c>
      <c r="B111" s="11">
        <v>12</v>
      </c>
      <c r="C111" s="11">
        <v>10</v>
      </c>
      <c r="D111" s="11">
        <v>6</v>
      </c>
      <c r="E111" s="11">
        <v>4</v>
      </c>
      <c r="F111" s="11">
        <v>0</v>
      </c>
      <c r="G111" s="11">
        <v>0</v>
      </c>
      <c r="H111" s="11">
        <v>0</v>
      </c>
      <c r="I111" s="11">
        <v>22</v>
      </c>
      <c r="J111" s="11">
        <v>10</v>
      </c>
      <c r="K111" s="11">
        <v>64</v>
      </c>
    </row>
    <row r="112" spans="1:11" x14ac:dyDescent="0.25">
      <c r="A112" s="46" t="s">
        <v>777</v>
      </c>
      <c r="B112" s="11">
        <v>1</v>
      </c>
      <c r="C112" s="11">
        <v>1</v>
      </c>
      <c r="D112" s="11">
        <v>1</v>
      </c>
      <c r="E112" s="11">
        <v>0</v>
      </c>
      <c r="F112" s="11">
        <v>0</v>
      </c>
      <c r="G112" s="11">
        <v>0</v>
      </c>
      <c r="H112" s="11">
        <v>0</v>
      </c>
      <c r="I112" s="11">
        <v>0</v>
      </c>
      <c r="J112" s="11">
        <v>0</v>
      </c>
      <c r="K112" s="11">
        <v>3</v>
      </c>
    </row>
    <row r="113" spans="1:11" x14ac:dyDescent="0.25">
      <c r="A113" s="46" t="s">
        <v>224</v>
      </c>
      <c r="B113" s="11">
        <v>11</v>
      </c>
      <c r="C113" s="11">
        <v>4</v>
      </c>
      <c r="D113" s="11">
        <v>11</v>
      </c>
      <c r="E113" s="11">
        <v>12</v>
      </c>
      <c r="F113" s="11">
        <v>0</v>
      </c>
      <c r="G113" s="11">
        <v>0</v>
      </c>
      <c r="H113" s="11">
        <v>0</v>
      </c>
      <c r="I113" s="11">
        <v>7</v>
      </c>
      <c r="J113" s="11">
        <v>26</v>
      </c>
      <c r="K113" s="11">
        <v>71</v>
      </c>
    </row>
    <row r="114" spans="1:11" x14ac:dyDescent="0.25">
      <c r="A114" s="46" t="s">
        <v>688</v>
      </c>
      <c r="B114" s="11">
        <v>2</v>
      </c>
      <c r="C114" s="11">
        <v>1</v>
      </c>
      <c r="D114" s="11">
        <v>1</v>
      </c>
      <c r="E114" s="11">
        <v>0</v>
      </c>
      <c r="F114" s="11">
        <v>0</v>
      </c>
      <c r="G114" s="11">
        <v>0</v>
      </c>
      <c r="H114" s="11">
        <v>0</v>
      </c>
      <c r="I114" s="11">
        <v>0</v>
      </c>
      <c r="J114" s="11">
        <v>0</v>
      </c>
      <c r="K114" s="11">
        <v>4</v>
      </c>
    </row>
    <row r="115" spans="1:11" x14ac:dyDescent="0.25">
      <c r="A115" s="46" t="s">
        <v>358</v>
      </c>
      <c r="B115" s="11">
        <v>0</v>
      </c>
      <c r="C115" s="11">
        <v>0</v>
      </c>
      <c r="D115" s="11">
        <v>0</v>
      </c>
      <c r="E115" s="11">
        <v>0</v>
      </c>
      <c r="F115" s="11">
        <v>1</v>
      </c>
      <c r="G115" s="11">
        <v>0</v>
      </c>
      <c r="H115" s="11">
        <v>0</v>
      </c>
      <c r="I115" s="11">
        <v>0</v>
      </c>
      <c r="J115" s="11">
        <v>0</v>
      </c>
      <c r="K115" s="11">
        <v>1</v>
      </c>
    </row>
    <row r="116" spans="1:11" x14ac:dyDescent="0.25">
      <c r="A116" s="46" t="s">
        <v>226</v>
      </c>
      <c r="B116" s="11">
        <v>5</v>
      </c>
      <c r="C116" s="11">
        <v>1</v>
      </c>
      <c r="D116" s="11">
        <v>3</v>
      </c>
      <c r="E116" s="11">
        <v>6</v>
      </c>
      <c r="F116" s="11">
        <v>1</v>
      </c>
      <c r="G116" s="11">
        <v>0</v>
      </c>
      <c r="H116" s="11">
        <v>0</v>
      </c>
      <c r="I116" s="11">
        <v>0</v>
      </c>
      <c r="J116" s="11">
        <v>0</v>
      </c>
      <c r="K116" s="11">
        <v>16</v>
      </c>
    </row>
    <row r="117" spans="1:11" x14ac:dyDescent="0.25">
      <c r="A117" s="46" t="s">
        <v>638</v>
      </c>
      <c r="B117" s="11">
        <v>0</v>
      </c>
      <c r="C117" s="11">
        <v>0</v>
      </c>
      <c r="D117" s="11">
        <v>1</v>
      </c>
      <c r="E117" s="11">
        <v>0</v>
      </c>
      <c r="F117" s="11">
        <v>0</v>
      </c>
      <c r="G117" s="11">
        <v>0</v>
      </c>
      <c r="H117" s="11">
        <v>0</v>
      </c>
      <c r="I117" s="11">
        <v>0</v>
      </c>
      <c r="J117" s="11">
        <v>0</v>
      </c>
      <c r="K117" s="11">
        <v>1</v>
      </c>
    </row>
    <row r="118" spans="1:11" x14ac:dyDescent="0.25">
      <c r="A118" s="46" t="s">
        <v>690</v>
      </c>
      <c r="B118" s="11">
        <v>5</v>
      </c>
      <c r="C118" s="11">
        <v>2</v>
      </c>
      <c r="D118" s="11">
        <v>1</v>
      </c>
      <c r="E118" s="11">
        <v>2</v>
      </c>
      <c r="F118" s="11">
        <v>0</v>
      </c>
      <c r="G118" s="11">
        <v>0</v>
      </c>
      <c r="H118" s="11">
        <v>0</v>
      </c>
      <c r="I118" s="11">
        <v>0</v>
      </c>
      <c r="J118" s="11">
        <v>0</v>
      </c>
      <c r="K118" s="11">
        <v>10</v>
      </c>
    </row>
    <row r="119" spans="1:11" x14ac:dyDescent="0.25">
      <c r="A119" s="46" t="s">
        <v>97</v>
      </c>
      <c r="B119" s="11">
        <v>0</v>
      </c>
      <c r="C119" s="11">
        <v>0</v>
      </c>
      <c r="D119" s="11">
        <v>0</v>
      </c>
      <c r="E119" s="11">
        <v>0</v>
      </c>
      <c r="F119" s="11">
        <v>0</v>
      </c>
      <c r="G119" s="11">
        <v>0</v>
      </c>
      <c r="H119" s="11">
        <v>0</v>
      </c>
      <c r="I119" s="11">
        <v>0</v>
      </c>
      <c r="J119" s="11">
        <v>3</v>
      </c>
      <c r="K119" s="11">
        <v>3</v>
      </c>
    </row>
    <row r="120" spans="1:11" x14ac:dyDescent="0.25">
      <c r="A120" s="46" t="s">
        <v>228</v>
      </c>
      <c r="B120" s="11">
        <v>3</v>
      </c>
      <c r="C120" s="11">
        <v>9</v>
      </c>
      <c r="D120" s="11">
        <v>9</v>
      </c>
      <c r="E120" s="11">
        <v>9</v>
      </c>
      <c r="F120" s="11">
        <v>0</v>
      </c>
      <c r="G120" s="11">
        <v>0</v>
      </c>
      <c r="H120" s="11">
        <v>0</v>
      </c>
      <c r="I120" s="11">
        <v>0</v>
      </c>
      <c r="J120" s="11">
        <v>0</v>
      </c>
      <c r="K120" s="11">
        <v>30</v>
      </c>
    </row>
    <row r="121" spans="1:11" x14ac:dyDescent="0.25">
      <c r="A121" s="46" t="s">
        <v>230</v>
      </c>
      <c r="B121" s="11">
        <v>0</v>
      </c>
      <c r="C121" s="11">
        <v>0</v>
      </c>
      <c r="D121" s="11">
        <v>5</v>
      </c>
      <c r="E121" s="11">
        <v>5</v>
      </c>
      <c r="F121" s="11">
        <v>0</v>
      </c>
      <c r="G121" s="11">
        <v>0</v>
      </c>
      <c r="H121" s="11">
        <v>0</v>
      </c>
      <c r="I121" s="11">
        <v>0</v>
      </c>
      <c r="J121" s="11">
        <v>0</v>
      </c>
      <c r="K121" s="11">
        <v>10</v>
      </c>
    </row>
    <row r="122" spans="1:11" x14ac:dyDescent="0.25">
      <c r="A122" s="46" t="s">
        <v>232</v>
      </c>
      <c r="B122" s="11">
        <v>0</v>
      </c>
      <c r="C122" s="11">
        <v>0</v>
      </c>
      <c r="D122" s="11">
        <v>0</v>
      </c>
      <c r="E122" s="11">
        <v>0</v>
      </c>
      <c r="F122" s="11">
        <v>0</v>
      </c>
      <c r="G122" s="11">
        <v>0</v>
      </c>
      <c r="H122" s="11">
        <v>0</v>
      </c>
      <c r="I122" s="11">
        <v>4</v>
      </c>
      <c r="J122" s="11">
        <v>15</v>
      </c>
      <c r="K122" s="11">
        <v>19</v>
      </c>
    </row>
    <row r="123" spans="1:11" x14ac:dyDescent="0.25">
      <c r="A123" s="46" t="s">
        <v>234</v>
      </c>
      <c r="B123" s="11">
        <v>15</v>
      </c>
      <c r="C123" s="11">
        <v>18</v>
      </c>
      <c r="D123" s="11">
        <v>12</v>
      </c>
      <c r="E123" s="11">
        <v>24</v>
      </c>
      <c r="F123" s="11">
        <v>0</v>
      </c>
      <c r="G123" s="11">
        <v>0</v>
      </c>
      <c r="H123" s="11">
        <v>0</v>
      </c>
      <c r="I123" s="11">
        <v>0</v>
      </c>
      <c r="J123" s="11">
        <v>0</v>
      </c>
      <c r="K123" s="11">
        <v>69</v>
      </c>
    </row>
    <row r="124" spans="1:11" x14ac:dyDescent="0.25">
      <c r="A124" s="46" t="s">
        <v>236</v>
      </c>
      <c r="B124" s="11">
        <v>35</v>
      </c>
      <c r="C124" s="11">
        <v>7</v>
      </c>
      <c r="D124" s="11">
        <v>0</v>
      </c>
      <c r="E124" s="11">
        <v>0</v>
      </c>
      <c r="F124" s="11">
        <v>1</v>
      </c>
      <c r="G124" s="11">
        <v>0</v>
      </c>
      <c r="H124" s="11">
        <v>0</v>
      </c>
      <c r="I124" s="11">
        <v>0</v>
      </c>
      <c r="J124" s="11">
        <v>0</v>
      </c>
      <c r="K124" s="11">
        <v>43</v>
      </c>
    </row>
    <row r="125" spans="1:11" x14ac:dyDescent="0.25">
      <c r="A125" s="46" t="s">
        <v>238</v>
      </c>
      <c r="B125" s="11">
        <v>2</v>
      </c>
      <c r="C125" s="11">
        <v>2</v>
      </c>
      <c r="D125" s="11">
        <v>2</v>
      </c>
      <c r="E125" s="11">
        <v>2</v>
      </c>
      <c r="F125" s="11">
        <v>0</v>
      </c>
      <c r="G125" s="11">
        <v>0</v>
      </c>
      <c r="H125" s="11">
        <v>0</v>
      </c>
      <c r="I125" s="11">
        <v>0</v>
      </c>
      <c r="J125" s="11">
        <v>0</v>
      </c>
      <c r="K125" s="11">
        <v>8</v>
      </c>
    </row>
    <row r="126" spans="1:11" x14ac:dyDescent="0.25">
      <c r="A126" s="46" t="s">
        <v>240</v>
      </c>
      <c r="B126" s="11">
        <v>15</v>
      </c>
      <c r="C126" s="11">
        <v>16</v>
      </c>
      <c r="D126" s="11">
        <v>22</v>
      </c>
      <c r="E126" s="11">
        <v>16</v>
      </c>
      <c r="F126" s="11">
        <v>0</v>
      </c>
      <c r="G126" s="11">
        <v>0</v>
      </c>
      <c r="H126" s="11">
        <v>0</v>
      </c>
      <c r="I126" s="11">
        <v>0</v>
      </c>
      <c r="J126" s="11">
        <v>0</v>
      </c>
      <c r="K126" s="11">
        <v>69</v>
      </c>
    </row>
    <row r="127" spans="1:11" x14ac:dyDescent="0.25">
      <c r="A127" s="46" t="s">
        <v>692</v>
      </c>
      <c r="B127" s="11">
        <v>5</v>
      </c>
      <c r="C127" s="11">
        <v>2</v>
      </c>
      <c r="D127" s="11">
        <v>7</v>
      </c>
      <c r="E127" s="11">
        <v>1</v>
      </c>
      <c r="F127" s="11">
        <v>0</v>
      </c>
      <c r="G127" s="11">
        <v>0</v>
      </c>
      <c r="H127" s="11">
        <v>0</v>
      </c>
      <c r="I127" s="11">
        <v>0</v>
      </c>
      <c r="J127" s="11">
        <v>0</v>
      </c>
      <c r="K127" s="11">
        <v>15</v>
      </c>
    </row>
    <row r="128" spans="1:11" x14ac:dyDescent="0.25">
      <c r="A128" s="46" t="s">
        <v>242</v>
      </c>
      <c r="B128" s="11">
        <v>1</v>
      </c>
      <c r="C128" s="11">
        <v>1</v>
      </c>
      <c r="D128" s="11">
        <v>0</v>
      </c>
      <c r="E128" s="11">
        <v>0</v>
      </c>
      <c r="F128" s="11">
        <v>0</v>
      </c>
      <c r="G128" s="11">
        <v>0</v>
      </c>
      <c r="H128" s="11">
        <v>0</v>
      </c>
      <c r="I128" s="11">
        <v>0</v>
      </c>
      <c r="J128" s="11">
        <v>0</v>
      </c>
      <c r="K128" s="11">
        <v>2</v>
      </c>
    </row>
    <row r="129" spans="1:11" x14ac:dyDescent="0.25">
      <c r="A129" s="46" t="s">
        <v>244</v>
      </c>
      <c r="B129" s="11">
        <v>0</v>
      </c>
      <c r="C129" s="11">
        <v>0</v>
      </c>
      <c r="D129" s="11">
        <v>0</v>
      </c>
      <c r="E129" s="11">
        <v>0</v>
      </c>
      <c r="F129" s="11">
        <v>0</v>
      </c>
      <c r="G129" s="11">
        <v>0</v>
      </c>
      <c r="H129" s="11">
        <v>0</v>
      </c>
      <c r="I129" s="11">
        <v>8</v>
      </c>
      <c r="J129" s="11">
        <v>7</v>
      </c>
      <c r="K129" s="11">
        <v>15</v>
      </c>
    </row>
    <row r="130" spans="1:11" x14ac:dyDescent="0.25">
      <c r="A130" s="46" t="s">
        <v>248</v>
      </c>
      <c r="B130" s="11">
        <v>0</v>
      </c>
      <c r="C130" s="11">
        <v>0</v>
      </c>
      <c r="D130" s="11">
        <v>0</v>
      </c>
      <c r="E130" s="11">
        <v>0</v>
      </c>
      <c r="F130" s="11">
        <v>0</v>
      </c>
      <c r="G130" s="11">
        <v>0</v>
      </c>
      <c r="H130" s="11">
        <v>0</v>
      </c>
      <c r="I130" s="11">
        <v>0</v>
      </c>
      <c r="J130" s="11">
        <v>4</v>
      </c>
      <c r="K130" s="11">
        <v>4</v>
      </c>
    </row>
    <row r="131" spans="1:11" x14ac:dyDescent="0.25">
      <c r="A131" s="46" t="s">
        <v>250</v>
      </c>
      <c r="B131" s="11">
        <v>0</v>
      </c>
      <c r="C131" s="11">
        <v>0</v>
      </c>
      <c r="D131" s="11">
        <v>0</v>
      </c>
      <c r="E131" s="11">
        <v>0</v>
      </c>
      <c r="F131" s="11">
        <v>0</v>
      </c>
      <c r="G131" s="11">
        <v>0</v>
      </c>
      <c r="H131" s="11">
        <v>0</v>
      </c>
      <c r="I131" s="11">
        <v>12</v>
      </c>
      <c r="J131" s="11">
        <v>0</v>
      </c>
      <c r="K131" s="11">
        <v>12</v>
      </c>
    </row>
    <row r="132" spans="1:11" x14ac:dyDescent="0.25">
      <c r="A132" s="46" t="s">
        <v>252</v>
      </c>
      <c r="B132" s="11">
        <v>0</v>
      </c>
      <c r="C132" s="11">
        <v>0</v>
      </c>
      <c r="D132" s="11">
        <v>0</v>
      </c>
      <c r="E132" s="11">
        <v>0</v>
      </c>
      <c r="F132" s="11">
        <v>0</v>
      </c>
      <c r="G132" s="11">
        <v>0</v>
      </c>
      <c r="H132" s="11">
        <v>0</v>
      </c>
      <c r="I132" s="11">
        <v>2</v>
      </c>
      <c r="J132" s="11">
        <v>18</v>
      </c>
      <c r="K132" s="11">
        <v>20</v>
      </c>
    </row>
    <row r="133" spans="1:11" x14ac:dyDescent="0.25">
      <c r="A133" s="46" t="s">
        <v>254</v>
      </c>
      <c r="B133" s="11">
        <v>6</v>
      </c>
      <c r="C133" s="11">
        <v>12</v>
      </c>
      <c r="D133" s="11">
        <v>12</v>
      </c>
      <c r="E133" s="11">
        <v>12</v>
      </c>
      <c r="F133" s="11">
        <v>0</v>
      </c>
      <c r="G133" s="11">
        <v>0</v>
      </c>
      <c r="H133" s="11">
        <v>0</v>
      </c>
      <c r="I133" s="11">
        <v>0</v>
      </c>
      <c r="J133" s="11">
        <v>0</v>
      </c>
      <c r="K133" s="11">
        <v>42</v>
      </c>
    </row>
    <row r="134" spans="1:11" x14ac:dyDescent="0.25">
      <c r="A134" s="46" t="s">
        <v>256</v>
      </c>
      <c r="B134" s="11">
        <v>4</v>
      </c>
      <c r="C134" s="11">
        <v>7</v>
      </c>
      <c r="D134" s="11">
        <v>1</v>
      </c>
      <c r="E134" s="11">
        <v>1</v>
      </c>
      <c r="F134" s="11">
        <v>0</v>
      </c>
      <c r="G134" s="11">
        <v>0</v>
      </c>
      <c r="H134" s="11">
        <v>0</v>
      </c>
      <c r="I134" s="11">
        <v>0</v>
      </c>
      <c r="J134" s="11">
        <v>0</v>
      </c>
      <c r="K134" s="11">
        <v>13</v>
      </c>
    </row>
    <row r="135" spans="1:11" x14ac:dyDescent="0.25">
      <c r="A135" s="46" t="s">
        <v>258</v>
      </c>
      <c r="B135" s="11">
        <v>15</v>
      </c>
      <c r="C135" s="11">
        <v>15</v>
      </c>
      <c r="D135" s="11">
        <v>20</v>
      </c>
      <c r="E135" s="11">
        <v>21</v>
      </c>
      <c r="F135" s="11">
        <v>0</v>
      </c>
      <c r="G135" s="11">
        <v>0</v>
      </c>
      <c r="H135" s="11">
        <v>0</v>
      </c>
      <c r="I135" s="11">
        <v>0</v>
      </c>
      <c r="J135" s="11">
        <v>0</v>
      </c>
      <c r="K135" s="11">
        <v>71</v>
      </c>
    </row>
    <row r="136" spans="1:11" x14ac:dyDescent="0.25">
      <c r="A136" s="46" t="s">
        <v>694</v>
      </c>
      <c r="B136" s="11">
        <v>2</v>
      </c>
      <c r="C136" s="11">
        <v>4</v>
      </c>
      <c r="D136" s="11">
        <v>0</v>
      </c>
      <c r="E136" s="11">
        <v>1</v>
      </c>
      <c r="F136" s="11">
        <v>0</v>
      </c>
      <c r="G136" s="11">
        <v>0</v>
      </c>
      <c r="H136" s="11">
        <v>0</v>
      </c>
      <c r="I136" s="11">
        <v>0</v>
      </c>
      <c r="J136" s="11">
        <v>0</v>
      </c>
      <c r="K136" s="11">
        <v>7</v>
      </c>
    </row>
    <row r="137" spans="1:11" x14ac:dyDescent="0.25">
      <c r="A137" s="46" t="s">
        <v>260</v>
      </c>
      <c r="B137" s="11">
        <v>0</v>
      </c>
      <c r="C137" s="11">
        <v>0</v>
      </c>
      <c r="D137" s="11">
        <v>1</v>
      </c>
      <c r="E137" s="11">
        <v>3</v>
      </c>
      <c r="F137" s="11">
        <v>0</v>
      </c>
      <c r="G137" s="11">
        <v>0</v>
      </c>
      <c r="H137" s="11">
        <v>0</v>
      </c>
      <c r="I137" s="11">
        <v>0</v>
      </c>
      <c r="J137" s="11">
        <v>0</v>
      </c>
      <c r="K137" s="11">
        <v>4</v>
      </c>
    </row>
    <row r="138" spans="1:11" x14ac:dyDescent="0.25">
      <c r="A138" s="46" t="s">
        <v>262</v>
      </c>
      <c r="B138" s="11">
        <v>12</v>
      </c>
      <c r="C138" s="11">
        <v>10</v>
      </c>
      <c r="D138" s="11">
        <v>10</v>
      </c>
      <c r="E138" s="11">
        <v>8</v>
      </c>
      <c r="F138" s="11">
        <v>0</v>
      </c>
      <c r="G138" s="11">
        <v>0</v>
      </c>
      <c r="H138" s="11">
        <v>0</v>
      </c>
      <c r="I138" s="11">
        <v>3</v>
      </c>
      <c r="J138" s="11">
        <v>24</v>
      </c>
      <c r="K138" s="11">
        <v>67</v>
      </c>
    </row>
    <row r="139" spans="1:11" x14ac:dyDescent="0.25">
      <c r="A139" s="46" t="s">
        <v>264</v>
      </c>
      <c r="B139" s="11">
        <v>1</v>
      </c>
      <c r="C139" s="11">
        <v>0</v>
      </c>
      <c r="D139" s="11">
        <v>1</v>
      </c>
      <c r="E139" s="11">
        <v>1</v>
      </c>
      <c r="F139" s="11">
        <v>0</v>
      </c>
      <c r="G139" s="11">
        <v>0</v>
      </c>
      <c r="H139" s="11">
        <v>0</v>
      </c>
      <c r="I139" s="11">
        <v>0</v>
      </c>
      <c r="J139" s="11">
        <v>0</v>
      </c>
      <c r="K139" s="11">
        <v>3</v>
      </c>
    </row>
    <row r="140" spans="1:11" x14ac:dyDescent="0.25">
      <c r="A140" s="46" t="s">
        <v>741</v>
      </c>
      <c r="B140" s="11">
        <v>0</v>
      </c>
      <c r="C140" s="11">
        <v>1</v>
      </c>
      <c r="D140" s="11">
        <v>2</v>
      </c>
      <c r="E140" s="11">
        <v>0</v>
      </c>
      <c r="F140" s="11">
        <v>0</v>
      </c>
      <c r="G140" s="11">
        <v>0</v>
      </c>
      <c r="H140" s="11">
        <v>0</v>
      </c>
      <c r="I140" s="11">
        <v>0</v>
      </c>
      <c r="J140" s="11">
        <v>0</v>
      </c>
      <c r="K140" s="11">
        <v>3</v>
      </c>
    </row>
    <row r="141" spans="1:11" x14ac:dyDescent="0.25">
      <c r="A141" s="46" t="s">
        <v>266</v>
      </c>
      <c r="B141" s="11">
        <v>13</v>
      </c>
      <c r="C141" s="11">
        <v>11</v>
      </c>
      <c r="D141" s="11">
        <v>18</v>
      </c>
      <c r="E141" s="11">
        <v>9</v>
      </c>
      <c r="F141" s="11">
        <v>0</v>
      </c>
      <c r="G141" s="11">
        <v>0</v>
      </c>
      <c r="H141" s="11">
        <v>0</v>
      </c>
      <c r="I141" s="11">
        <v>0</v>
      </c>
      <c r="J141" s="11">
        <v>0</v>
      </c>
      <c r="K141" s="11">
        <v>51</v>
      </c>
    </row>
    <row r="142" spans="1:11" x14ac:dyDescent="0.25">
      <c r="A142" s="46" t="s">
        <v>268</v>
      </c>
      <c r="B142" s="11">
        <v>0</v>
      </c>
      <c r="C142" s="11">
        <v>0</v>
      </c>
      <c r="D142" s="11">
        <v>0</v>
      </c>
      <c r="E142" s="11">
        <v>0</v>
      </c>
      <c r="F142" s="11">
        <v>0</v>
      </c>
      <c r="G142" s="11">
        <v>0</v>
      </c>
      <c r="H142" s="11">
        <v>0</v>
      </c>
      <c r="I142" s="11">
        <v>3</v>
      </c>
      <c r="J142" s="11">
        <v>22</v>
      </c>
      <c r="K142" s="11">
        <v>25</v>
      </c>
    </row>
    <row r="143" spans="1:11" x14ac:dyDescent="0.25">
      <c r="A143" s="46" t="s">
        <v>270</v>
      </c>
      <c r="B143" s="11">
        <v>2</v>
      </c>
      <c r="C143" s="11">
        <v>1</v>
      </c>
      <c r="D143" s="11">
        <v>1</v>
      </c>
      <c r="E143" s="11">
        <v>2</v>
      </c>
      <c r="F143" s="11">
        <v>0</v>
      </c>
      <c r="G143" s="11">
        <v>0</v>
      </c>
      <c r="H143" s="11">
        <v>0</v>
      </c>
      <c r="I143" s="11">
        <v>0</v>
      </c>
      <c r="J143" s="11">
        <v>0</v>
      </c>
      <c r="K143" s="11">
        <v>6</v>
      </c>
    </row>
    <row r="144" spans="1:11" x14ac:dyDescent="0.25">
      <c r="A144" s="46" t="s">
        <v>272</v>
      </c>
      <c r="B144" s="11">
        <v>5</v>
      </c>
      <c r="C144" s="11">
        <v>0</v>
      </c>
      <c r="D144" s="11">
        <v>0</v>
      </c>
      <c r="E144" s="11">
        <v>11</v>
      </c>
      <c r="F144" s="11">
        <v>0</v>
      </c>
      <c r="G144" s="11">
        <v>0</v>
      </c>
      <c r="H144" s="11">
        <v>0</v>
      </c>
      <c r="I144" s="11">
        <v>0</v>
      </c>
      <c r="J144" s="11">
        <v>0</v>
      </c>
      <c r="K144" s="11">
        <v>16</v>
      </c>
    </row>
    <row r="145" spans="1:11" x14ac:dyDescent="0.25">
      <c r="A145" s="46" t="s">
        <v>274</v>
      </c>
      <c r="B145" s="11">
        <v>2</v>
      </c>
      <c r="C145" s="11">
        <v>3</v>
      </c>
      <c r="D145" s="11">
        <v>4</v>
      </c>
      <c r="E145" s="11">
        <v>8</v>
      </c>
      <c r="F145" s="11">
        <v>0</v>
      </c>
      <c r="G145" s="11">
        <v>0</v>
      </c>
      <c r="H145" s="11">
        <v>0</v>
      </c>
      <c r="I145" s="11">
        <v>0</v>
      </c>
      <c r="J145" s="11">
        <v>0</v>
      </c>
      <c r="K145" s="11">
        <v>17</v>
      </c>
    </row>
    <row r="146" spans="1:11" x14ac:dyDescent="0.25">
      <c r="A146" s="46" t="s">
        <v>276</v>
      </c>
      <c r="B146" s="11">
        <v>6</v>
      </c>
      <c r="C146" s="11">
        <v>7</v>
      </c>
      <c r="D146" s="11">
        <v>11</v>
      </c>
      <c r="E146" s="11">
        <v>10</v>
      </c>
      <c r="F146" s="11">
        <v>0</v>
      </c>
      <c r="G146" s="11">
        <v>0</v>
      </c>
      <c r="H146" s="11">
        <v>0</v>
      </c>
      <c r="I146" s="11">
        <v>0</v>
      </c>
      <c r="J146" s="11">
        <v>0</v>
      </c>
      <c r="K146" s="11">
        <v>34</v>
      </c>
    </row>
    <row r="147" spans="1:11" x14ac:dyDescent="0.25">
      <c r="A147" s="46" t="s">
        <v>278</v>
      </c>
      <c r="B147" s="11">
        <v>3</v>
      </c>
      <c r="C147" s="11">
        <v>5</v>
      </c>
      <c r="D147" s="11">
        <v>2</v>
      </c>
      <c r="E147" s="11">
        <v>0</v>
      </c>
      <c r="F147" s="11">
        <v>0</v>
      </c>
      <c r="G147" s="11">
        <v>0</v>
      </c>
      <c r="H147" s="11">
        <v>0</v>
      </c>
      <c r="I147" s="11">
        <v>0</v>
      </c>
      <c r="J147" s="11">
        <v>0</v>
      </c>
      <c r="K147" s="11">
        <v>10</v>
      </c>
    </row>
    <row r="148" spans="1:11" x14ac:dyDescent="0.25">
      <c r="A148" s="46" t="s">
        <v>280</v>
      </c>
      <c r="B148" s="11">
        <v>3</v>
      </c>
      <c r="C148" s="11">
        <v>5</v>
      </c>
      <c r="D148" s="11">
        <v>3</v>
      </c>
      <c r="E148" s="11">
        <v>6</v>
      </c>
      <c r="F148" s="11">
        <v>0</v>
      </c>
      <c r="G148" s="11">
        <v>0</v>
      </c>
      <c r="H148" s="11">
        <v>0</v>
      </c>
      <c r="I148" s="11">
        <v>2</v>
      </c>
      <c r="J148" s="11">
        <v>10</v>
      </c>
      <c r="K148" s="11">
        <v>29</v>
      </c>
    </row>
    <row r="149" spans="1:11" x14ac:dyDescent="0.25">
      <c r="A149" s="46" t="s">
        <v>282</v>
      </c>
      <c r="B149" s="11">
        <v>3</v>
      </c>
      <c r="C149" s="11">
        <v>5</v>
      </c>
      <c r="D149" s="11">
        <v>7</v>
      </c>
      <c r="E149" s="11">
        <v>6</v>
      </c>
      <c r="F149" s="11">
        <v>0</v>
      </c>
      <c r="G149" s="11">
        <v>0</v>
      </c>
      <c r="H149" s="11">
        <v>0</v>
      </c>
      <c r="I149" s="11">
        <v>0</v>
      </c>
      <c r="J149" s="11">
        <v>0</v>
      </c>
      <c r="K149" s="11">
        <v>21</v>
      </c>
    </row>
    <row r="150" spans="1:11" x14ac:dyDescent="0.25">
      <c r="A150" s="46" t="s">
        <v>743</v>
      </c>
      <c r="B150" s="11">
        <v>0</v>
      </c>
      <c r="C150" s="11">
        <v>0</v>
      </c>
      <c r="D150" s="11">
        <v>0</v>
      </c>
      <c r="E150" s="11">
        <v>0</v>
      </c>
      <c r="F150" s="11">
        <v>0</v>
      </c>
      <c r="G150" s="11">
        <v>0</v>
      </c>
      <c r="H150" s="11">
        <v>0</v>
      </c>
      <c r="I150" s="11">
        <v>5</v>
      </c>
      <c r="J150" s="11">
        <v>0</v>
      </c>
      <c r="K150" s="11">
        <v>5</v>
      </c>
    </row>
    <row r="151" spans="1:11" x14ac:dyDescent="0.25">
      <c r="A151" s="46" t="s">
        <v>284</v>
      </c>
      <c r="B151" s="11">
        <v>0</v>
      </c>
      <c r="C151" s="11">
        <v>0</v>
      </c>
      <c r="D151" s="11">
        <v>1</v>
      </c>
      <c r="E151" s="11">
        <v>3</v>
      </c>
      <c r="F151" s="11">
        <v>0</v>
      </c>
      <c r="G151" s="11">
        <v>0</v>
      </c>
      <c r="H151" s="11">
        <v>0</v>
      </c>
      <c r="I151" s="11">
        <v>0</v>
      </c>
      <c r="J151" s="11">
        <v>0</v>
      </c>
      <c r="K151" s="11">
        <v>4</v>
      </c>
    </row>
    <row r="152" spans="1:11" x14ac:dyDescent="0.25">
      <c r="A152" s="46" t="s">
        <v>286</v>
      </c>
      <c r="B152" s="11">
        <v>5</v>
      </c>
      <c r="C152" s="11">
        <v>3</v>
      </c>
      <c r="D152" s="11">
        <v>3</v>
      </c>
      <c r="E152" s="11">
        <v>9</v>
      </c>
      <c r="F152" s="11">
        <v>0</v>
      </c>
      <c r="G152" s="11">
        <v>0</v>
      </c>
      <c r="H152" s="11">
        <v>0</v>
      </c>
      <c r="I152" s="11">
        <v>0</v>
      </c>
      <c r="J152" s="11">
        <v>0</v>
      </c>
      <c r="K152" s="11">
        <v>20</v>
      </c>
    </row>
    <row r="153" spans="1:11" x14ac:dyDescent="0.25">
      <c r="A153" s="45" t="s">
        <v>438</v>
      </c>
      <c r="B153" s="11">
        <v>220</v>
      </c>
      <c r="C153" s="11">
        <v>192</v>
      </c>
      <c r="D153" s="11">
        <v>204</v>
      </c>
      <c r="E153" s="11">
        <v>228</v>
      </c>
      <c r="F153" s="11">
        <v>3</v>
      </c>
      <c r="G153" s="11">
        <v>0</v>
      </c>
      <c r="H153" s="11">
        <v>1</v>
      </c>
      <c r="I153" s="11">
        <v>120</v>
      </c>
      <c r="J153" s="11">
        <v>180</v>
      </c>
      <c r="K153" s="11">
        <v>1148</v>
      </c>
    </row>
    <row r="154" spans="1:11" x14ac:dyDescent="0.25">
      <c r="A154" s="45" t="s">
        <v>388</v>
      </c>
      <c r="B154" s="11"/>
      <c r="C154" s="11"/>
      <c r="D154" s="11"/>
      <c r="E154" s="11"/>
      <c r="F154" s="11"/>
      <c r="G154" s="11"/>
      <c r="H154" s="11"/>
      <c r="I154" s="11"/>
      <c r="J154" s="11"/>
      <c r="K154" s="11"/>
    </row>
    <row r="155" spans="1:11" x14ac:dyDescent="0.25">
      <c r="A155" s="46" t="s">
        <v>196</v>
      </c>
      <c r="B155" s="11">
        <v>15</v>
      </c>
      <c r="C155" s="11">
        <v>20</v>
      </c>
      <c r="D155" s="11">
        <v>20</v>
      </c>
      <c r="E155" s="11">
        <v>18</v>
      </c>
      <c r="F155" s="11">
        <v>0</v>
      </c>
      <c r="G155" s="11">
        <v>0</v>
      </c>
      <c r="H155" s="11">
        <v>0</v>
      </c>
      <c r="I155" s="11">
        <v>0</v>
      </c>
      <c r="J155" s="11">
        <v>0</v>
      </c>
      <c r="K155" s="11">
        <v>73</v>
      </c>
    </row>
    <row r="156" spans="1:11" x14ac:dyDescent="0.25">
      <c r="A156" s="46" t="s">
        <v>715</v>
      </c>
      <c r="B156" s="11">
        <v>21</v>
      </c>
      <c r="C156" s="11">
        <v>20</v>
      </c>
      <c r="D156" s="11">
        <v>13</v>
      </c>
      <c r="E156" s="11">
        <v>3</v>
      </c>
      <c r="F156" s="11">
        <v>0</v>
      </c>
      <c r="G156" s="11">
        <v>0</v>
      </c>
      <c r="H156" s="11">
        <v>0</v>
      </c>
      <c r="I156" s="11">
        <v>0</v>
      </c>
      <c r="J156" s="11">
        <v>0</v>
      </c>
      <c r="K156" s="11">
        <v>57</v>
      </c>
    </row>
    <row r="157" spans="1:11" x14ac:dyDescent="0.25">
      <c r="A157" s="46" t="s">
        <v>716</v>
      </c>
      <c r="B157" s="11">
        <v>0</v>
      </c>
      <c r="C157" s="11">
        <v>0</v>
      </c>
      <c r="D157" s="11">
        <v>0</v>
      </c>
      <c r="E157" s="11">
        <v>0</v>
      </c>
      <c r="F157" s="11">
        <v>0</v>
      </c>
      <c r="G157" s="11">
        <v>0</v>
      </c>
      <c r="H157" s="11">
        <v>0</v>
      </c>
      <c r="I157" s="11">
        <v>46</v>
      </c>
      <c r="J157" s="11">
        <v>0</v>
      </c>
      <c r="K157" s="11">
        <v>46</v>
      </c>
    </row>
    <row r="158" spans="1:11" x14ac:dyDescent="0.25">
      <c r="A158" s="45" t="s">
        <v>437</v>
      </c>
      <c r="B158" s="11">
        <v>36</v>
      </c>
      <c r="C158" s="11">
        <v>40</v>
      </c>
      <c r="D158" s="11">
        <v>33</v>
      </c>
      <c r="E158" s="11">
        <v>21</v>
      </c>
      <c r="F158" s="11">
        <v>0</v>
      </c>
      <c r="G158" s="11">
        <v>0</v>
      </c>
      <c r="H158" s="11">
        <v>0</v>
      </c>
      <c r="I158" s="11">
        <v>46</v>
      </c>
      <c r="J158" s="11">
        <v>0</v>
      </c>
      <c r="K158" s="11">
        <v>176</v>
      </c>
    </row>
    <row r="159" spans="1:11" x14ac:dyDescent="0.25">
      <c r="A159" s="45" t="s">
        <v>292</v>
      </c>
      <c r="B159" s="11"/>
      <c r="C159" s="11"/>
      <c r="D159" s="11"/>
      <c r="E159" s="11"/>
      <c r="F159" s="11"/>
      <c r="G159" s="11"/>
      <c r="H159" s="11"/>
      <c r="I159" s="11"/>
      <c r="J159" s="11"/>
      <c r="K159" s="11"/>
    </row>
    <row r="160" spans="1:11" x14ac:dyDescent="0.25">
      <c r="A160" s="46" t="s">
        <v>66</v>
      </c>
      <c r="B160" s="11">
        <v>0</v>
      </c>
      <c r="C160" s="11">
        <v>0</v>
      </c>
      <c r="D160" s="11">
        <v>0</v>
      </c>
      <c r="E160" s="11">
        <v>0</v>
      </c>
      <c r="F160" s="11">
        <v>0</v>
      </c>
      <c r="G160" s="11">
        <v>0</v>
      </c>
      <c r="H160" s="11">
        <v>10</v>
      </c>
      <c r="I160" s="11">
        <v>0</v>
      </c>
      <c r="J160" s="11">
        <v>0</v>
      </c>
      <c r="K160" s="11">
        <v>10</v>
      </c>
    </row>
    <row r="161" spans="1:11" x14ac:dyDescent="0.25">
      <c r="A161" s="46" t="s">
        <v>68</v>
      </c>
      <c r="B161" s="11">
        <v>0</v>
      </c>
      <c r="C161" s="11">
        <v>0</v>
      </c>
      <c r="D161" s="11">
        <v>0</v>
      </c>
      <c r="E161" s="11">
        <v>0</v>
      </c>
      <c r="F161" s="11">
        <v>0</v>
      </c>
      <c r="G161" s="11">
        <v>52</v>
      </c>
      <c r="H161" s="11">
        <v>0</v>
      </c>
      <c r="I161" s="11">
        <v>0</v>
      </c>
      <c r="J161" s="11">
        <v>0</v>
      </c>
      <c r="K161" s="11">
        <v>52</v>
      </c>
    </row>
    <row r="162" spans="1:11" x14ac:dyDescent="0.25">
      <c r="A162" s="46" t="s">
        <v>70</v>
      </c>
      <c r="B162" s="11">
        <v>0</v>
      </c>
      <c r="C162" s="11">
        <v>0</v>
      </c>
      <c r="D162" s="11">
        <v>0</v>
      </c>
      <c r="E162" s="11">
        <v>0</v>
      </c>
      <c r="F162" s="11">
        <v>14</v>
      </c>
      <c r="G162" s="11">
        <v>0</v>
      </c>
      <c r="H162" s="11">
        <v>0</v>
      </c>
      <c r="I162" s="11">
        <v>0</v>
      </c>
      <c r="J162" s="11">
        <v>0</v>
      </c>
      <c r="K162" s="11">
        <v>14</v>
      </c>
    </row>
    <row r="163" spans="1:11" x14ac:dyDescent="0.25">
      <c r="A163" s="45" t="s">
        <v>432</v>
      </c>
      <c r="B163" s="11">
        <v>0</v>
      </c>
      <c r="C163" s="11">
        <v>0</v>
      </c>
      <c r="D163" s="11">
        <v>0</v>
      </c>
      <c r="E163" s="11">
        <v>0</v>
      </c>
      <c r="F163" s="11">
        <v>14</v>
      </c>
      <c r="G163" s="11">
        <v>52</v>
      </c>
      <c r="H163" s="11">
        <v>10</v>
      </c>
      <c r="I163" s="11">
        <v>0</v>
      </c>
      <c r="J163" s="11">
        <v>0</v>
      </c>
      <c r="K163" s="11">
        <v>76</v>
      </c>
    </row>
    <row r="164" spans="1:11" x14ac:dyDescent="0.25">
      <c r="A164" s="66" t="s">
        <v>407</v>
      </c>
      <c r="B164" s="67">
        <v>1501</v>
      </c>
      <c r="C164" s="67">
        <v>1359</v>
      </c>
      <c r="D164" s="67">
        <v>1292</v>
      </c>
      <c r="E164" s="67">
        <v>1668</v>
      </c>
      <c r="F164" s="67">
        <v>31</v>
      </c>
      <c r="G164" s="67">
        <v>52</v>
      </c>
      <c r="H164" s="67">
        <v>46</v>
      </c>
      <c r="I164" s="67">
        <v>899</v>
      </c>
      <c r="J164" s="67">
        <v>476</v>
      </c>
      <c r="K164" s="67">
        <v>7324</v>
      </c>
    </row>
  </sheetData>
  <hyperlinks>
    <hyperlink ref="M2:O3" location="'Table of Contents'!A1" display="Click here to return to Table of Contents" xr:uid="{DEE650D7-3345-4F98-BA3F-EB675F99A3A3}"/>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4571-2624-4C94-8EAA-9AB6992BC4C4}">
  <sheetPr>
    <tabColor rgb="FF0070C0"/>
  </sheetPr>
  <dimension ref="A1:AA167"/>
  <sheetViews>
    <sheetView zoomScale="86" zoomScaleNormal="86" workbookViewId="0"/>
  </sheetViews>
  <sheetFormatPr defaultRowHeight="15" x14ac:dyDescent="0.25"/>
  <cols>
    <col min="2" max="2" width="19.7109375" customWidth="1"/>
    <col min="15" max="15" width="26.5703125" bestFit="1" customWidth="1"/>
    <col min="16" max="16" width="33.140625" bestFit="1" customWidth="1"/>
    <col min="17" max="17" width="11.7109375" bestFit="1" customWidth="1"/>
    <col min="22" max="22" width="11.5703125" bestFit="1" customWidth="1"/>
    <col min="24" max="24" width="11" bestFit="1" customWidth="1"/>
  </cols>
  <sheetData>
    <row r="1" spans="1:27" x14ac:dyDescent="0.25">
      <c r="A1" s="10" t="s">
        <v>53</v>
      </c>
      <c r="B1" s="10" t="s">
        <v>54</v>
      </c>
      <c r="C1" s="10" t="s">
        <v>55</v>
      </c>
      <c r="D1" t="s">
        <v>56</v>
      </c>
      <c r="E1" t="s">
        <v>57</v>
      </c>
      <c r="F1" t="s">
        <v>58</v>
      </c>
      <c r="G1" t="s">
        <v>59</v>
      </c>
      <c r="H1" t="s">
        <v>60</v>
      </c>
      <c r="I1" t="s">
        <v>61</v>
      </c>
      <c r="J1" t="s">
        <v>52</v>
      </c>
      <c r="K1" t="s">
        <v>62</v>
      </c>
      <c r="L1" t="s">
        <v>63</v>
      </c>
      <c r="M1" t="s">
        <v>64</v>
      </c>
      <c r="O1" t="s">
        <v>410</v>
      </c>
    </row>
    <row r="2" spans="1:27" x14ac:dyDescent="0.25">
      <c r="A2" s="10" t="s">
        <v>37</v>
      </c>
      <c r="B2" s="10" t="s">
        <v>38</v>
      </c>
      <c r="C2" s="10" t="s">
        <v>65</v>
      </c>
      <c r="D2" t="s">
        <v>39</v>
      </c>
      <c r="E2" t="s">
        <v>39</v>
      </c>
      <c r="F2" t="s">
        <v>39</v>
      </c>
      <c r="G2" t="s">
        <v>39</v>
      </c>
      <c r="H2" t="s">
        <v>39</v>
      </c>
      <c r="I2" t="s">
        <v>39</v>
      </c>
      <c r="J2" t="s">
        <v>39</v>
      </c>
      <c r="K2" t="s">
        <v>39</v>
      </c>
      <c r="L2" t="s">
        <v>39</v>
      </c>
      <c r="M2" t="s">
        <v>39</v>
      </c>
      <c r="O2" s="84" t="s">
        <v>394</v>
      </c>
      <c r="P2" s="86" t="s">
        <v>411</v>
      </c>
      <c r="Q2" s="86" t="s">
        <v>412</v>
      </c>
      <c r="R2" s="88" t="s">
        <v>413</v>
      </c>
      <c r="S2" s="88" t="s">
        <v>414</v>
      </c>
      <c r="T2" s="88" t="s">
        <v>415</v>
      </c>
      <c r="U2" s="88" t="s">
        <v>416</v>
      </c>
      <c r="V2" s="88" t="s">
        <v>417</v>
      </c>
      <c r="W2" s="88" t="s">
        <v>418</v>
      </c>
      <c r="X2" s="88" t="s">
        <v>419</v>
      </c>
      <c r="Y2" s="88" t="s">
        <v>62</v>
      </c>
      <c r="Z2" s="88" t="s">
        <v>420</v>
      </c>
      <c r="AA2" s="88" t="s">
        <v>421</v>
      </c>
    </row>
    <row r="3" spans="1:27" x14ac:dyDescent="0.25">
      <c r="A3" s="10" t="s">
        <v>40</v>
      </c>
      <c r="B3" s="10" t="s">
        <v>66</v>
      </c>
      <c r="C3" s="10" t="s">
        <v>67</v>
      </c>
      <c r="D3">
        <v>0</v>
      </c>
      <c r="E3">
        <v>0</v>
      </c>
      <c r="F3">
        <v>0</v>
      </c>
      <c r="G3">
        <v>0</v>
      </c>
      <c r="H3">
        <v>0</v>
      </c>
      <c r="I3">
        <v>0</v>
      </c>
      <c r="J3">
        <v>10</v>
      </c>
      <c r="K3">
        <v>0</v>
      </c>
      <c r="L3">
        <v>0</v>
      </c>
      <c r="M3">
        <v>10</v>
      </c>
      <c r="O3" s="40" t="s">
        <v>292</v>
      </c>
      <c r="P3" s="10" t="s">
        <v>66</v>
      </c>
      <c r="Q3" s="10" t="s">
        <v>67</v>
      </c>
      <c r="R3">
        <v>0</v>
      </c>
      <c r="S3">
        <v>0</v>
      </c>
      <c r="T3">
        <v>0</v>
      </c>
      <c r="U3">
        <v>0</v>
      </c>
      <c r="V3">
        <v>0</v>
      </c>
      <c r="W3">
        <v>0</v>
      </c>
      <c r="X3">
        <v>10</v>
      </c>
      <c r="Y3">
        <v>0</v>
      </c>
      <c r="Z3">
        <v>0</v>
      </c>
      <c r="AA3">
        <v>10</v>
      </c>
    </row>
    <row r="4" spans="1:27" x14ac:dyDescent="0.25">
      <c r="B4" s="10" t="s">
        <v>68</v>
      </c>
      <c r="C4" s="10" t="s">
        <v>69</v>
      </c>
      <c r="D4">
        <v>0</v>
      </c>
      <c r="E4">
        <v>0</v>
      </c>
      <c r="F4">
        <v>0</v>
      </c>
      <c r="G4">
        <v>0</v>
      </c>
      <c r="H4">
        <v>0</v>
      </c>
      <c r="I4">
        <v>52</v>
      </c>
      <c r="J4">
        <v>0</v>
      </c>
      <c r="K4">
        <v>0</v>
      </c>
      <c r="L4">
        <v>0</v>
      </c>
      <c r="M4">
        <v>52</v>
      </c>
      <c r="O4" t="s">
        <v>292</v>
      </c>
      <c r="P4" s="10" t="s">
        <v>68</v>
      </c>
      <c r="Q4" s="10" t="s">
        <v>69</v>
      </c>
      <c r="R4">
        <v>0</v>
      </c>
      <c r="S4">
        <v>0</v>
      </c>
      <c r="T4">
        <v>0</v>
      </c>
      <c r="U4">
        <v>0</v>
      </c>
      <c r="V4">
        <v>0</v>
      </c>
      <c r="W4">
        <v>52</v>
      </c>
      <c r="X4">
        <v>0</v>
      </c>
      <c r="Y4">
        <v>0</v>
      </c>
      <c r="Z4">
        <v>0</v>
      </c>
      <c r="AA4">
        <v>52</v>
      </c>
    </row>
    <row r="5" spans="1:27" x14ac:dyDescent="0.25">
      <c r="B5" s="10" t="s">
        <v>70</v>
      </c>
      <c r="C5" s="10" t="s">
        <v>71</v>
      </c>
      <c r="D5">
        <v>0</v>
      </c>
      <c r="E5">
        <v>0</v>
      </c>
      <c r="F5">
        <v>0</v>
      </c>
      <c r="G5">
        <v>0</v>
      </c>
      <c r="H5">
        <v>14</v>
      </c>
      <c r="I5">
        <v>0</v>
      </c>
      <c r="J5">
        <v>0</v>
      </c>
      <c r="K5">
        <v>0</v>
      </c>
      <c r="L5">
        <v>0</v>
      </c>
      <c r="M5">
        <v>14</v>
      </c>
      <c r="O5" s="35" t="s">
        <v>292</v>
      </c>
      <c r="P5" s="79" t="s">
        <v>70</v>
      </c>
      <c r="Q5" s="79" t="s">
        <v>71</v>
      </c>
      <c r="R5" s="35">
        <v>0</v>
      </c>
      <c r="S5" s="35">
        <v>0</v>
      </c>
      <c r="T5" s="35">
        <v>0</v>
      </c>
      <c r="U5" s="35">
        <v>0</v>
      </c>
      <c r="V5" s="35">
        <v>14</v>
      </c>
      <c r="W5" s="35">
        <v>0</v>
      </c>
      <c r="X5" s="35">
        <v>0</v>
      </c>
      <c r="Y5" s="35">
        <v>0</v>
      </c>
      <c r="Z5" s="35">
        <v>0</v>
      </c>
      <c r="AA5" s="35">
        <v>14</v>
      </c>
    </row>
    <row r="6" spans="1:27" x14ac:dyDescent="0.25">
      <c r="A6" s="10" t="s">
        <v>72</v>
      </c>
      <c r="D6" t="s">
        <v>39</v>
      </c>
      <c r="E6" t="s">
        <v>39</v>
      </c>
      <c r="F6" t="s">
        <v>39</v>
      </c>
      <c r="G6" t="s">
        <v>39</v>
      </c>
      <c r="H6" t="s">
        <v>39</v>
      </c>
      <c r="I6" t="s">
        <v>39</v>
      </c>
      <c r="J6" t="s">
        <v>39</v>
      </c>
      <c r="K6" t="s">
        <v>39</v>
      </c>
      <c r="L6" t="s">
        <v>39</v>
      </c>
      <c r="M6" t="s">
        <v>39</v>
      </c>
      <c r="O6" s="40" t="s">
        <v>296</v>
      </c>
      <c r="P6" s="10" t="s">
        <v>74</v>
      </c>
      <c r="Q6" s="10" t="s">
        <v>75</v>
      </c>
      <c r="R6">
        <v>9</v>
      </c>
      <c r="S6">
        <v>5</v>
      </c>
      <c r="T6">
        <v>12</v>
      </c>
      <c r="U6">
        <v>16</v>
      </c>
      <c r="V6">
        <v>0</v>
      </c>
      <c r="W6">
        <v>0</v>
      </c>
      <c r="X6">
        <v>0</v>
      </c>
      <c r="Y6">
        <v>10</v>
      </c>
      <c r="Z6">
        <v>0</v>
      </c>
      <c r="AA6">
        <v>52</v>
      </c>
    </row>
    <row r="7" spans="1:27" x14ac:dyDescent="0.25">
      <c r="A7" s="10" t="s">
        <v>73</v>
      </c>
      <c r="D7">
        <v>0</v>
      </c>
      <c r="E7">
        <v>0</v>
      </c>
      <c r="F7">
        <v>0</v>
      </c>
      <c r="G7">
        <v>0</v>
      </c>
      <c r="H7">
        <v>14</v>
      </c>
      <c r="I7">
        <v>52</v>
      </c>
      <c r="J7">
        <v>10</v>
      </c>
      <c r="K7">
        <v>0</v>
      </c>
      <c r="L7">
        <v>0</v>
      </c>
      <c r="M7">
        <v>76</v>
      </c>
      <c r="O7" t="s">
        <v>296</v>
      </c>
      <c r="P7" s="10" t="s">
        <v>76</v>
      </c>
      <c r="Q7" s="10" t="s">
        <v>77</v>
      </c>
      <c r="R7">
        <v>0</v>
      </c>
      <c r="S7">
        <v>0</v>
      </c>
      <c r="T7">
        <v>0</v>
      </c>
      <c r="U7">
        <v>0</v>
      </c>
      <c r="V7">
        <v>0</v>
      </c>
      <c r="W7">
        <v>0</v>
      </c>
      <c r="X7">
        <v>0</v>
      </c>
      <c r="Y7">
        <v>2</v>
      </c>
      <c r="Z7">
        <v>0</v>
      </c>
      <c r="AA7">
        <v>2</v>
      </c>
    </row>
    <row r="8" spans="1:27" x14ac:dyDescent="0.25">
      <c r="O8" t="s">
        <v>296</v>
      </c>
      <c r="P8" s="10" t="s">
        <v>78</v>
      </c>
      <c r="Q8" s="10" t="s">
        <v>79</v>
      </c>
      <c r="R8">
        <v>0</v>
      </c>
      <c r="S8">
        <v>0</v>
      </c>
      <c r="T8">
        <v>0</v>
      </c>
      <c r="U8">
        <v>0</v>
      </c>
      <c r="V8">
        <v>0</v>
      </c>
      <c r="W8">
        <v>0</v>
      </c>
      <c r="X8">
        <v>0</v>
      </c>
      <c r="Y8">
        <v>60</v>
      </c>
      <c r="Z8">
        <v>0</v>
      </c>
      <c r="AA8">
        <v>60</v>
      </c>
    </row>
    <row r="9" spans="1:27" x14ac:dyDescent="0.25">
      <c r="A9" s="10" t="s">
        <v>44</v>
      </c>
      <c r="B9" s="10" t="s">
        <v>74</v>
      </c>
      <c r="C9" s="10" t="s">
        <v>75</v>
      </c>
      <c r="D9">
        <v>9</v>
      </c>
      <c r="E9">
        <v>5</v>
      </c>
      <c r="F9">
        <v>12</v>
      </c>
      <c r="G9">
        <v>16</v>
      </c>
      <c r="H9">
        <v>0</v>
      </c>
      <c r="I9">
        <v>0</v>
      </c>
      <c r="J9">
        <v>0</v>
      </c>
      <c r="K9">
        <v>10</v>
      </c>
      <c r="L9">
        <v>0</v>
      </c>
      <c r="M9">
        <v>52</v>
      </c>
      <c r="O9" t="s">
        <v>296</v>
      </c>
      <c r="P9" s="10" t="s">
        <v>82</v>
      </c>
      <c r="Q9" s="10" t="s">
        <v>83</v>
      </c>
      <c r="R9">
        <v>5</v>
      </c>
      <c r="S9">
        <v>3</v>
      </c>
      <c r="T9">
        <v>1</v>
      </c>
      <c r="U9">
        <v>6</v>
      </c>
      <c r="V9">
        <v>0</v>
      </c>
      <c r="W9">
        <v>0</v>
      </c>
      <c r="X9">
        <v>0</v>
      </c>
      <c r="Y9">
        <v>0</v>
      </c>
      <c r="Z9">
        <v>0</v>
      </c>
      <c r="AA9">
        <v>15</v>
      </c>
    </row>
    <row r="10" spans="1:27" x14ac:dyDescent="0.25">
      <c r="B10" s="10" t="s">
        <v>76</v>
      </c>
      <c r="C10" s="10" t="s">
        <v>77</v>
      </c>
      <c r="D10">
        <v>0</v>
      </c>
      <c r="E10">
        <v>0</v>
      </c>
      <c r="F10">
        <v>0</v>
      </c>
      <c r="G10">
        <v>0</v>
      </c>
      <c r="H10">
        <v>0</v>
      </c>
      <c r="I10">
        <v>0</v>
      </c>
      <c r="J10">
        <v>0</v>
      </c>
      <c r="K10">
        <v>2</v>
      </c>
      <c r="L10">
        <v>0</v>
      </c>
      <c r="M10">
        <v>2</v>
      </c>
      <c r="O10" t="s">
        <v>296</v>
      </c>
      <c r="P10" s="10" t="s">
        <v>84</v>
      </c>
      <c r="Q10" s="10" t="s">
        <v>86</v>
      </c>
      <c r="R10">
        <v>13</v>
      </c>
      <c r="S10">
        <v>16</v>
      </c>
      <c r="T10">
        <v>16</v>
      </c>
      <c r="U10">
        <v>27</v>
      </c>
      <c r="V10">
        <v>0</v>
      </c>
      <c r="W10">
        <v>0</v>
      </c>
      <c r="X10">
        <v>0</v>
      </c>
      <c r="Y10">
        <v>0</v>
      </c>
      <c r="Z10">
        <v>0</v>
      </c>
      <c r="AA10">
        <v>72</v>
      </c>
    </row>
    <row r="11" spans="1:27" x14ac:dyDescent="0.25">
      <c r="B11" s="10" t="s">
        <v>78</v>
      </c>
      <c r="C11" s="10" t="s">
        <v>79</v>
      </c>
      <c r="D11">
        <v>0</v>
      </c>
      <c r="E11">
        <v>0</v>
      </c>
      <c r="F11">
        <v>0</v>
      </c>
      <c r="G11">
        <v>0</v>
      </c>
      <c r="H11">
        <v>0</v>
      </c>
      <c r="I11">
        <v>0</v>
      </c>
      <c r="J11">
        <v>0</v>
      </c>
      <c r="K11">
        <v>60</v>
      </c>
      <c r="L11">
        <v>0</v>
      </c>
      <c r="M11">
        <v>60</v>
      </c>
      <c r="O11" t="s">
        <v>296</v>
      </c>
      <c r="P11" s="10" t="s">
        <v>710</v>
      </c>
      <c r="Q11" s="10" t="s">
        <v>85</v>
      </c>
      <c r="R11">
        <v>0</v>
      </c>
      <c r="S11">
        <v>0</v>
      </c>
      <c r="T11">
        <v>0</v>
      </c>
      <c r="U11">
        <v>0</v>
      </c>
      <c r="V11">
        <v>0</v>
      </c>
      <c r="W11">
        <v>0</v>
      </c>
      <c r="X11">
        <v>0</v>
      </c>
      <c r="Y11">
        <v>39</v>
      </c>
      <c r="Z11">
        <v>0</v>
      </c>
      <c r="AA11">
        <v>39</v>
      </c>
    </row>
    <row r="12" spans="1:27" x14ac:dyDescent="0.25">
      <c r="B12" s="10" t="s">
        <v>82</v>
      </c>
      <c r="C12" s="10" t="s">
        <v>83</v>
      </c>
      <c r="D12">
        <v>5</v>
      </c>
      <c r="E12">
        <v>3</v>
      </c>
      <c r="F12">
        <v>1</v>
      </c>
      <c r="G12">
        <v>6</v>
      </c>
      <c r="H12">
        <v>0</v>
      </c>
      <c r="I12">
        <v>0</v>
      </c>
      <c r="J12">
        <v>0</v>
      </c>
      <c r="K12">
        <v>0</v>
      </c>
      <c r="L12">
        <v>0</v>
      </c>
      <c r="M12">
        <v>15</v>
      </c>
      <c r="O12" t="s">
        <v>296</v>
      </c>
      <c r="P12" s="10" t="s">
        <v>87</v>
      </c>
      <c r="Q12" s="10" t="s">
        <v>88</v>
      </c>
      <c r="R12">
        <v>15</v>
      </c>
      <c r="S12">
        <v>12</v>
      </c>
      <c r="T12">
        <v>16</v>
      </c>
      <c r="U12">
        <v>17</v>
      </c>
      <c r="V12">
        <v>0</v>
      </c>
      <c r="W12">
        <v>0</v>
      </c>
      <c r="X12">
        <v>0</v>
      </c>
      <c r="Y12">
        <v>0</v>
      </c>
      <c r="Z12">
        <v>0</v>
      </c>
      <c r="AA12">
        <v>60</v>
      </c>
    </row>
    <row r="13" spans="1:27" x14ac:dyDescent="0.25">
      <c r="B13" s="10" t="s">
        <v>84</v>
      </c>
      <c r="C13" s="10" t="s">
        <v>86</v>
      </c>
      <c r="D13">
        <v>13</v>
      </c>
      <c r="E13">
        <v>16</v>
      </c>
      <c r="F13">
        <v>16</v>
      </c>
      <c r="G13">
        <v>27</v>
      </c>
      <c r="H13">
        <v>0</v>
      </c>
      <c r="I13">
        <v>0</v>
      </c>
      <c r="J13">
        <v>0</v>
      </c>
      <c r="K13">
        <v>0</v>
      </c>
      <c r="L13">
        <v>0</v>
      </c>
      <c r="M13">
        <v>72</v>
      </c>
      <c r="O13" t="s">
        <v>296</v>
      </c>
      <c r="P13" s="10" t="s">
        <v>89</v>
      </c>
      <c r="Q13" s="10" t="s">
        <v>90</v>
      </c>
      <c r="R13">
        <v>32</v>
      </c>
      <c r="S13">
        <v>10</v>
      </c>
      <c r="T13">
        <v>1</v>
      </c>
      <c r="U13">
        <v>0</v>
      </c>
      <c r="V13">
        <v>0</v>
      </c>
      <c r="W13">
        <v>0</v>
      </c>
      <c r="X13">
        <v>0</v>
      </c>
      <c r="Y13">
        <v>0</v>
      </c>
      <c r="Z13">
        <v>0</v>
      </c>
      <c r="AA13">
        <v>43</v>
      </c>
    </row>
    <row r="14" spans="1:27" x14ac:dyDescent="0.25">
      <c r="B14" s="10" t="s">
        <v>84</v>
      </c>
      <c r="C14" s="10" t="s">
        <v>85</v>
      </c>
      <c r="D14">
        <v>0</v>
      </c>
      <c r="E14">
        <v>0</v>
      </c>
      <c r="F14">
        <v>0</v>
      </c>
      <c r="G14">
        <v>0</v>
      </c>
      <c r="H14">
        <v>0</v>
      </c>
      <c r="I14">
        <v>0</v>
      </c>
      <c r="J14">
        <v>0</v>
      </c>
      <c r="K14">
        <v>39</v>
      </c>
      <c r="L14">
        <v>0</v>
      </c>
      <c r="M14">
        <v>39</v>
      </c>
      <c r="O14" t="s">
        <v>296</v>
      </c>
      <c r="P14" s="10" t="s">
        <v>91</v>
      </c>
      <c r="Q14" s="10" t="s">
        <v>92</v>
      </c>
      <c r="R14">
        <v>10</v>
      </c>
      <c r="S14">
        <v>9</v>
      </c>
      <c r="T14">
        <v>7</v>
      </c>
      <c r="U14">
        <v>29</v>
      </c>
      <c r="V14">
        <v>0</v>
      </c>
      <c r="W14">
        <v>0</v>
      </c>
      <c r="X14">
        <v>0</v>
      </c>
      <c r="Y14">
        <v>0</v>
      </c>
      <c r="Z14">
        <v>0</v>
      </c>
      <c r="AA14">
        <v>55</v>
      </c>
    </row>
    <row r="15" spans="1:27" x14ac:dyDescent="0.25">
      <c r="B15" s="10" t="s">
        <v>87</v>
      </c>
      <c r="C15" s="10" t="s">
        <v>88</v>
      </c>
      <c r="D15">
        <v>15</v>
      </c>
      <c r="E15">
        <v>12</v>
      </c>
      <c r="F15">
        <v>16</v>
      </c>
      <c r="G15">
        <v>17</v>
      </c>
      <c r="H15">
        <v>0</v>
      </c>
      <c r="I15">
        <v>0</v>
      </c>
      <c r="J15">
        <v>0</v>
      </c>
      <c r="K15">
        <v>0</v>
      </c>
      <c r="L15">
        <v>0</v>
      </c>
      <c r="M15">
        <v>60</v>
      </c>
      <c r="O15" t="s">
        <v>296</v>
      </c>
      <c r="P15" s="10" t="s">
        <v>93</v>
      </c>
      <c r="Q15" s="10" t="s">
        <v>94</v>
      </c>
      <c r="R15">
        <v>5</v>
      </c>
      <c r="S15">
        <v>9</v>
      </c>
      <c r="T15">
        <v>12</v>
      </c>
      <c r="U15">
        <v>11</v>
      </c>
      <c r="V15">
        <v>0</v>
      </c>
      <c r="W15">
        <v>0</v>
      </c>
      <c r="X15">
        <v>0</v>
      </c>
      <c r="Y15">
        <v>0</v>
      </c>
      <c r="Z15">
        <v>0</v>
      </c>
      <c r="AA15">
        <v>37</v>
      </c>
    </row>
    <row r="16" spans="1:27" x14ac:dyDescent="0.25">
      <c r="B16" s="10" t="s">
        <v>89</v>
      </c>
      <c r="C16" s="10" t="s">
        <v>90</v>
      </c>
      <c r="D16">
        <v>32</v>
      </c>
      <c r="E16">
        <v>10</v>
      </c>
      <c r="F16">
        <v>1</v>
      </c>
      <c r="G16">
        <v>0</v>
      </c>
      <c r="H16">
        <v>0</v>
      </c>
      <c r="I16">
        <v>0</v>
      </c>
      <c r="J16">
        <v>0</v>
      </c>
      <c r="K16">
        <v>0</v>
      </c>
      <c r="L16">
        <v>0</v>
      </c>
      <c r="M16">
        <v>43</v>
      </c>
      <c r="O16" s="35" t="s">
        <v>296</v>
      </c>
      <c r="P16" s="79" t="s">
        <v>95</v>
      </c>
      <c r="Q16" s="79" t="s">
        <v>96</v>
      </c>
      <c r="R16" s="35">
        <v>8</v>
      </c>
      <c r="S16" s="35">
        <v>15</v>
      </c>
      <c r="T16" s="35">
        <v>14</v>
      </c>
      <c r="U16" s="35">
        <v>12</v>
      </c>
      <c r="V16" s="35">
        <v>0</v>
      </c>
      <c r="W16" s="35">
        <v>0</v>
      </c>
      <c r="X16" s="35">
        <v>0</v>
      </c>
      <c r="Y16" s="35">
        <v>0</v>
      </c>
      <c r="Z16" s="35">
        <v>0</v>
      </c>
      <c r="AA16" s="35">
        <v>49</v>
      </c>
    </row>
    <row r="17" spans="1:27" x14ac:dyDescent="0.25">
      <c r="B17" s="10" t="s">
        <v>91</v>
      </c>
      <c r="C17" s="10" t="s">
        <v>92</v>
      </c>
      <c r="D17">
        <v>10</v>
      </c>
      <c r="E17">
        <v>9</v>
      </c>
      <c r="F17">
        <v>7</v>
      </c>
      <c r="G17">
        <v>29</v>
      </c>
      <c r="H17">
        <v>0</v>
      </c>
      <c r="I17">
        <v>0</v>
      </c>
      <c r="J17">
        <v>0</v>
      </c>
      <c r="K17">
        <v>0</v>
      </c>
      <c r="L17">
        <v>0</v>
      </c>
      <c r="M17">
        <v>55</v>
      </c>
      <c r="O17" s="40" t="s">
        <v>297</v>
      </c>
      <c r="P17" s="10" t="s">
        <v>730</v>
      </c>
      <c r="Q17" s="10" t="s">
        <v>731</v>
      </c>
      <c r="R17">
        <v>0</v>
      </c>
      <c r="S17">
        <v>0</v>
      </c>
      <c r="T17">
        <v>0</v>
      </c>
      <c r="U17">
        <v>0</v>
      </c>
      <c r="V17">
        <v>0</v>
      </c>
      <c r="W17">
        <v>0</v>
      </c>
      <c r="X17">
        <v>1</v>
      </c>
      <c r="Y17">
        <v>0</v>
      </c>
      <c r="Z17">
        <v>0</v>
      </c>
      <c r="AA17">
        <v>1</v>
      </c>
    </row>
    <row r="18" spans="1:27" x14ac:dyDescent="0.25">
      <c r="B18" s="10" t="s">
        <v>93</v>
      </c>
      <c r="C18" s="10" t="s">
        <v>94</v>
      </c>
      <c r="D18">
        <v>5</v>
      </c>
      <c r="E18">
        <v>9</v>
      </c>
      <c r="F18">
        <v>12</v>
      </c>
      <c r="G18">
        <v>11</v>
      </c>
      <c r="H18">
        <v>0</v>
      </c>
      <c r="I18">
        <v>0</v>
      </c>
      <c r="J18">
        <v>0</v>
      </c>
      <c r="K18">
        <v>0</v>
      </c>
      <c r="L18">
        <v>0</v>
      </c>
      <c r="M18">
        <v>37</v>
      </c>
      <c r="O18" t="s">
        <v>297</v>
      </c>
      <c r="P18" s="10" t="s">
        <v>97</v>
      </c>
      <c r="Q18" s="10" t="s">
        <v>98</v>
      </c>
      <c r="R18">
        <v>0</v>
      </c>
      <c r="S18">
        <v>0</v>
      </c>
      <c r="T18">
        <v>0</v>
      </c>
      <c r="U18">
        <v>0</v>
      </c>
      <c r="V18">
        <v>0</v>
      </c>
      <c r="W18">
        <v>0</v>
      </c>
      <c r="X18">
        <v>0</v>
      </c>
      <c r="Y18">
        <v>0</v>
      </c>
      <c r="Z18">
        <v>8</v>
      </c>
      <c r="AA18">
        <v>8</v>
      </c>
    </row>
    <row r="19" spans="1:27" x14ac:dyDescent="0.25">
      <c r="B19" s="10" t="s">
        <v>95</v>
      </c>
      <c r="C19" s="10" t="s">
        <v>96</v>
      </c>
      <c r="D19">
        <v>8</v>
      </c>
      <c r="E19">
        <v>15</v>
      </c>
      <c r="F19">
        <v>14</v>
      </c>
      <c r="G19">
        <v>12</v>
      </c>
      <c r="H19">
        <v>0</v>
      </c>
      <c r="I19">
        <v>0</v>
      </c>
      <c r="J19">
        <v>0</v>
      </c>
      <c r="K19">
        <v>0</v>
      </c>
      <c r="L19">
        <v>0</v>
      </c>
      <c r="M19">
        <v>49</v>
      </c>
      <c r="O19" t="s">
        <v>297</v>
      </c>
      <c r="P19" s="10" t="s">
        <v>99</v>
      </c>
      <c r="Q19" s="10" t="s">
        <v>100</v>
      </c>
      <c r="R19">
        <v>9</v>
      </c>
      <c r="S19">
        <v>9</v>
      </c>
      <c r="T19">
        <v>9</v>
      </c>
      <c r="U19">
        <v>17</v>
      </c>
      <c r="V19">
        <v>0</v>
      </c>
      <c r="W19">
        <v>0</v>
      </c>
      <c r="X19">
        <v>0</v>
      </c>
      <c r="Y19">
        <v>0</v>
      </c>
      <c r="Z19">
        <v>0</v>
      </c>
      <c r="AA19">
        <v>44</v>
      </c>
    </row>
    <row r="20" spans="1:27" x14ac:dyDescent="0.25">
      <c r="A20" s="10" t="s">
        <v>72</v>
      </c>
      <c r="B20" s="10"/>
      <c r="C20" s="10"/>
      <c r="D20" t="s">
        <v>39</v>
      </c>
      <c r="E20" t="s">
        <v>39</v>
      </c>
      <c r="F20" t="s">
        <v>39</v>
      </c>
      <c r="G20" t="s">
        <v>39</v>
      </c>
      <c r="H20" t="s">
        <v>39</v>
      </c>
      <c r="I20" t="s">
        <v>39</v>
      </c>
      <c r="J20" t="s">
        <v>39</v>
      </c>
      <c r="K20" t="s">
        <v>39</v>
      </c>
      <c r="L20" t="s">
        <v>39</v>
      </c>
      <c r="M20" t="s">
        <v>39</v>
      </c>
      <c r="O20" t="s">
        <v>297</v>
      </c>
      <c r="P20" s="10" t="s">
        <v>101</v>
      </c>
      <c r="Q20" s="10" t="s">
        <v>102</v>
      </c>
      <c r="R20">
        <v>152</v>
      </c>
      <c r="S20">
        <v>111</v>
      </c>
      <c r="T20">
        <v>91</v>
      </c>
      <c r="U20">
        <v>109</v>
      </c>
      <c r="V20">
        <v>3</v>
      </c>
      <c r="W20">
        <v>0</v>
      </c>
      <c r="X20">
        <v>0</v>
      </c>
      <c r="Y20">
        <v>31</v>
      </c>
      <c r="Z20">
        <v>32</v>
      </c>
      <c r="AA20">
        <v>529</v>
      </c>
    </row>
    <row r="21" spans="1:27" x14ac:dyDescent="0.25">
      <c r="A21" s="10" t="s">
        <v>73</v>
      </c>
      <c r="B21" s="10"/>
      <c r="C21" s="10"/>
      <c r="D21">
        <v>97</v>
      </c>
      <c r="E21">
        <v>79</v>
      </c>
      <c r="F21">
        <v>79</v>
      </c>
      <c r="G21">
        <v>118</v>
      </c>
      <c r="H21">
        <v>0</v>
      </c>
      <c r="I21">
        <v>0</v>
      </c>
      <c r="J21">
        <v>0</v>
      </c>
      <c r="K21">
        <v>111</v>
      </c>
      <c r="L21">
        <v>0</v>
      </c>
      <c r="M21">
        <v>484</v>
      </c>
      <c r="O21" t="s">
        <v>297</v>
      </c>
      <c r="P21" s="10" t="s">
        <v>712</v>
      </c>
      <c r="Q21" s="10" t="s">
        <v>104</v>
      </c>
      <c r="R21">
        <v>0</v>
      </c>
      <c r="S21">
        <v>0</v>
      </c>
      <c r="T21">
        <v>0</v>
      </c>
      <c r="U21">
        <v>0</v>
      </c>
      <c r="V21">
        <v>0</v>
      </c>
      <c r="W21">
        <v>0</v>
      </c>
      <c r="X21">
        <v>0</v>
      </c>
      <c r="Y21">
        <v>11</v>
      </c>
      <c r="Z21">
        <v>0</v>
      </c>
      <c r="AA21">
        <v>11</v>
      </c>
    </row>
    <row r="22" spans="1:27" x14ac:dyDescent="0.25">
      <c r="A22" s="10"/>
      <c r="O22" t="s">
        <v>297</v>
      </c>
      <c r="P22" s="10" t="s">
        <v>711</v>
      </c>
      <c r="Q22" s="10" t="s">
        <v>105</v>
      </c>
      <c r="R22">
        <v>27</v>
      </c>
      <c r="S22">
        <v>36</v>
      </c>
      <c r="T22">
        <v>27</v>
      </c>
      <c r="U22">
        <v>29</v>
      </c>
      <c r="V22">
        <v>0</v>
      </c>
      <c r="W22">
        <v>0</v>
      </c>
      <c r="X22">
        <v>0</v>
      </c>
      <c r="Y22">
        <v>0</v>
      </c>
      <c r="Z22">
        <v>0</v>
      </c>
      <c r="AA22">
        <v>119</v>
      </c>
    </row>
    <row r="23" spans="1:27" x14ac:dyDescent="0.25">
      <c r="A23" s="10" t="s">
        <v>45</v>
      </c>
      <c r="B23" s="10" t="s">
        <v>730</v>
      </c>
      <c r="C23" s="10" t="s">
        <v>731</v>
      </c>
      <c r="D23">
        <v>0</v>
      </c>
      <c r="E23">
        <v>0</v>
      </c>
      <c r="F23">
        <v>0</v>
      </c>
      <c r="G23">
        <v>0</v>
      </c>
      <c r="H23">
        <v>0</v>
      </c>
      <c r="I23">
        <v>0</v>
      </c>
      <c r="J23">
        <v>1</v>
      </c>
      <c r="K23">
        <v>0</v>
      </c>
      <c r="L23">
        <v>0</v>
      </c>
      <c r="M23">
        <v>1</v>
      </c>
      <c r="O23" t="s">
        <v>297</v>
      </c>
      <c r="P23" s="10" t="s">
        <v>80</v>
      </c>
      <c r="Q23" s="10" t="s">
        <v>81</v>
      </c>
      <c r="R23">
        <v>5</v>
      </c>
      <c r="S23">
        <v>1</v>
      </c>
      <c r="T23">
        <v>2</v>
      </c>
      <c r="U23">
        <v>0</v>
      </c>
      <c r="V23">
        <v>0</v>
      </c>
      <c r="W23">
        <v>0</v>
      </c>
      <c r="X23">
        <v>0</v>
      </c>
      <c r="Y23">
        <v>76</v>
      </c>
      <c r="Z23">
        <v>0</v>
      </c>
      <c r="AA23">
        <v>84</v>
      </c>
    </row>
    <row r="24" spans="1:27" x14ac:dyDescent="0.25">
      <c r="B24" s="10" t="s">
        <v>97</v>
      </c>
      <c r="C24" s="10" t="s">
        <v>98</v>
      </c>
      <c r="D24">
        <v>0</v>
      </c>
      <c r="E24">
        <v>0</v>
      </c>
      <c r="F24">
        <v>0</v>
      </c>
      <c r="G24">
        <v>0</v>
      </c>
      <c r="H24">
        <v>0</v>
      </c>
      <c r="I24">
        <v>0</v>
      </c>
      <c r="J24">
        <v>0</v>
      </c>
      <c r="K24">
        <v>0</v>
      </c>
      <c r="L24">
        <v>8</v>
      </c>
      <c r="M24">
        <v>8</v>
      </c>
      <c r="O24" t="s">
        <v>297</v>
      </c>
      <c r="P24" s="10" t="s">
        <v>618</v>
      </c>
      <c r="Q24" s="10" t="s">
        <v>619</v>
      </c>
      <c r="R24">
        <v>0</v>
      </c>
      <c r="S24">
        <v>0</v>
      </c>
      <c r="T24">
        <v>0</v>
      </c>
      <c r="U24">
        <v>0</v>
      </c>
      <c r="V24">
        <v>0</v>
      </c>
      <c r="W24">
        <v>0</v>
      </c>
      <c r="X24">
        <v>2</v>
      </c>
      <c r="Y24">
        <v>0</v>
      </c>
      <c r="Z24">
        <v>0</v>
      </c>
      <c r="AA24">
        <v>2</v>
      </c>
    </row>
    <row r="25" spans="1:27" x14ac:dyDescent="0.25">
      <c r="A25" s="10"/>
      <c r="B25" s="10" t="s">
        <v>99</v>
      </c>
      <c r="C25" s="10" t="s">
        <v>100</v>
      </c>
      <c r="D25">
        <v>9</v>
      </c>
      <c r="E25">
        <v>9</v>
      </c>
      <c r="F25">
        <v>9</v>
      </c>
      <c r="G25">
        <v>17</v>
      </c>
      <c r="H25">
        <v>0</v>
      </c>
      <c r="I25">
        <v>0</v>
      </c>
      <c r="J25">
        <v>0</v>
      </c>
      <c r="K25">
        <v>0</v>
      </c>
      <c r="L25">
        <v>0</v>
      </c>
      <c r="M25">
        <v>44</v>
      </c>
      <c r="O25" t="s">
        <v>297</v>
      </c>
      <c r="P25" s="10" t="s">
        <v>106</v>
      </c>
      <c r="Q25" s="10" t="s">
        <v>107</v>
      </c>
      <c r="R25">
        <v>5</v>
      </c>
      <c r="S25">
        <v>8</v>
      </c>
      <c r="T25">
        <v>15</v>
      </c>
      <c r="U25">
        <v>13</v>
      </c>
      <c r="V25">
        <v>0</v>
      </c>
      <c r="W25">
        <v>0</v>
      </c>
      <c r="X25">
        <v>0</v>
      </c>
      <c r="Y25">
        <v>0</v>
      </c>
      <c r="Z25">
        <v>0</v>
      </c>
      <c r="AA25">
        <v>41</v>
      </c>
    </row>
    <row r="26" spans="1:27" x14ac:dyDescent="0.25">
      <c r="B26" s="10" t="s">
        <v>101</v>
      </c>
      <c r="C26" s="10" t="s">
        <v>102</v>
      </c>
      <c r="D26">
        <v>152</v>
      </c>
      <c r="E26">
        <v>111</v>
      </c>
      <c r="F26">
        <v>91</v>
      </c>
      <c r="G26">
        <v>109</v>
      </c>
      <c r="H26">
        <v>3</v>
      </c>
      <c r="I26">
        <v>0</v>
      </c>
      <c r="J26">
        <v>0</v>
      </c>
      <c r="K26">
        <v>31</v>
      </c>
      <c r="L26">
        <v>32</v>
      </c>
      <c r="M26">
        <v>529</v>
      </c>
      <c r="O26" t="s">
        <v>297</v>
      </c>
      <c r="P26" s="10" t="s">
        <v>108</v>
      </c>
      <c r="Q26" s="10" t="s">
        <v>109</v>
      </c>
      <c r="R26">
        <v>6</v>
      </c>
      <c r="S26">
        <v>6</v>
      </c>
      <c r="T26">
        <v>0</v>
      </c>
      <c r="U26">
        <v>0</v>
      </c>
      <c r="V26">
        <v>0</v>
      </c>
      <c r="W26">
        <v>0</v>
      </c>
      <c r="X26">
        <v>0</v>
      </c>
      <c r="Y26">
        <v>0</v>
      </c>
      <c r="Z26">
        <v>0</v>
      </c>
      <c r="AA26">
        <v>12</v>
      </c>
    </row>
    <row r="27" spans="1:27" x14ac:dyDescent="0.25">
      <c r="B27" s="10" t="s">
        <v>103</v>
      </c>
      <c r="C27" s="10" t="s">
        <v>104</v>
      </c>
      <c r="D27">
        <v>0</v>
      </c>
      <c r="E27">
        <v>0</v>
      </c>
      <c r="F27">
        <v>0</v>
      </c>
      <c r="G27">
        <v>0</v>
      </c>
      <c r="H27">
        <v>0</v>
      </c>
      <c r="I27">
        <v>0</v>
      </c>
      <c r="J27">
        <v>0</v>
      </c>
      <c r="K27">
        <v>11</v>
      </c>
      <c r="L27">
        <v>0</v>
      </c>
      <c r="M27">
        <v>11</v>
      </c>
      <c r="O27" t="s">
        <v>297</v>
      </c>
      <c r="P27" s="10" t="s">
        <v>110</v>
      </c>
      <c r="Q27" s="10" t="s">
        <v>111</v>
      </c>
      <c r="R27">
        <v>0</v>
      </c>
      <c r="S27">
        <v>0</v>
      </c>
      <c r="T27">
        <v>0</v>
      </c>
      <c r="U27">
        <v>0</v>
      </c>
      <c r="V27">
        <v>0</v>
      </c>
      <c r="W27">
        <v>0</v>
      </c>
      <c r="X27">
        <v>0</v>
      </c>
      <c r="Y27">
        <v>68</v>
      </c>
      <c r="Z27">
        <v>0</v>
      </c>
      <c r="AA27">
        <v>68</v>
      </c>
    </row>
    <row r="28" spans="1:27" x14ac:dyDescent="0.25">
      <c r="B28" s="10" t="s">
        <v>103</v>
      </c>
      <c r="C28" s="10" t="s">
        <v>105</v>
      </c>
      <c r="D28">
        <v>27</v>
      </c>
      <c r="E28">
        <v>36</v>
      </c>
      <c r="F28">
        <v>27</v>
      </c>
      <c r="G28">
        <v>29</v>
      </c>
      <c r="H28">
        <v>0</v>
      </c>
      <c r="I28">
        <v>0</v>
      </c>
      <c r="J28">
        <v>0</v>
      </c>
      <c r="K28">
        <v>0</v>
      </c>
      <c r="L28">
        <v>0</v>
      </c>
      <c r="M28">
        <v>119</v>
      </c>
      <c r="O28" t="s">
        <v>297</v>
      </c>
      <c r="P28" s="10" t="s">
        <v>672</v>
      </c>
      <c r="Q28" s="10" t="s">
        <v>673</v>
      </c>
      <c r="R28">
        <v>0</v>
      </c>
      <c r="S28">
        <v>0</v>
      </c>
      <c r="T28">
        <v>0</v>
      </c>
      <c r="U28">
        <v>0</v>
      </c>
      <c r="V28">
        <v>0</v>
      </c>
      <c r="W28">
        <v>0</v>
      </c>
      <c r="X28">
        <v>1</v>
      </c>
      <c r="Y28">
        <v>0</v>
      </c>
      <c r="Z28">
        <v>0</v>
      </c>
      <c r="AA28">
        <v>1</v>
      </c>
    </row>
    <row r="29" spans="1:27" x14ac:dyDescent="0.25">
      <c r="B29" s="10" t="s">
        <v>80</v>
      </c>
      <c r="C29" s="10" t="s">
        <v>81</v>
      </c>
      <c r="D29">
        <v>5</v>
      </c>
      <c r="E29">
        <v>1</v>
      </c>
      <c r="F29">
        <v>2</v>
      </c>
      <c r="G29">
        <v>0</v>
      </c>
      <c r="H29">
        <v>0</v>
      </c>
      <c r="I29">
        <v>0</v>
      </c>
      <c r="J29">
        <v>0</v>
      </c>
      <c r="K29">
        <v>76</v>
      </c>
      <c r="L29">
        <v>0</v>
      </c>
      <c r="M29">
        <v>84</v>
      </c>
      <c r="O29" s="35" t="s">
        <v>297</v>
      </c>
      <c r="P29" s="79" t="s">
        <v>114</v>
      </c>
      <c r="Q29" s="79" t="s">
        <v>115</v>
      </c>
      <c r="R29" s="35">
        <v>33</v>
      </c>
      <c r="S29" s="35">
        <v>25</v>
      </c>
      <c r="T29" s="35">
        <v>39</v>
      </c>
      <c r="U29" s="35">
        <v>37</v>
      </c>
      <c r="V29" s="35">
        <v>0</v>
      </c>
      <c r="W29" s="35">
        <v>0</v>
      </c>
      <c r="X29" s="35">
        <v>0</v>
      </c>
      <c r="Y29" s="35">
        <v>0</v>
      </c>
      <c r="Z29" s="35">
        <v>0</v>
      </c>
      <c r="AA29" s="35">
        <v>134</v>
      </c>
    </row>
    <row r="30" spans="1:27" x14ac:dyDescent="0.25">
      <c r="B30" s="10" t="s">
        <v>618</v>
      </c>
      <c r="C30" s="10" t="s">
        <v>619</v>
      </c>
      <c r="D30">
        <v>0</v>
      </c>
      <c r="E30">
        <v>0</v>
      </c>
      <c r="F30">
        <v>0</v>
      </c>
      <c r="G30">
        <v>0</v>
      </c>
      <c r="H30">
        <v>0</v>
      </c>
      <c r="I30">
        <v>0</v>
      </c>
      <c r="J30">
        <v>2</v>
      </c>
      <c r="K30">
        <v>0</v>
      </c>
      <c r="L30">
        <v>0</v>
      </c>
      <c r="M30">
        <v>2</v>
      </c>
      <c r="O30" t="s">
        <v>298</v>
      </c>
      <c r="P30" s="10" t="s">
        <v>116</v>
      </c>
      <c r="Q30" s="10" t="s">
        <v>117</v>
      </c>
      <c r="R30">
        <v>0</v>
      </c>
      <c r="S30">
        <v>0</v>
      </c>
      <c r="T30">
        <v>0</v>
      </c>
      <c r="U30">
        <v>0</v>
      </c>
      <c r="V30">
        <v>0</v>
      </c>
      <c r="W30">
        <v>0</v>
      </c>
      <c r="X30">
        <v>6</v>
      </c>
      <c r="Y30">
        <v>0</v>
      </c>
      <c r="Z30">
        <v>0</v>
      </c>
      <c r="AA30">
        <v>6</v>
      </c>
    </row>
    <row r="31" spans="1:27" x14ac:dyDescent="0.25">
      <c r="B31" s="10" t="s">
        <v>106</v>
      </c>
      <c r="C31" s="10" t="s">
        <v>107</v>
      </c>
      <c r="D31">
        <v>5</v>
      </c>
      <c r="E31">
        <v>8</v>
      </c>
      <c r="F31">
        <v>15</v>
      </c>
      <c r="G31">
        <v>13</v>
      </c>
      <c r="H31">
        <v>0</v>
      </c>
      <c r="I31">
        <v>0</v>
      </c>
      <c r="J31">
        <v>0</v>
      </c>
      <c r="K31">
        <v>0</v>
      </c>
      <c r="L31">
        <v>0</v>
      </c>
      <c r="M31">
        <v>41</v>
      </c>
      <c r="O31" t="s">
        <v>298</v>
      </c>
      <c r="P31" s="10" t="s">
        <v>732</v>
      </c>
      <c r="Q31" s="10" t="s">
        <v>733</v>
      </c>
      <c r="R31">
        <v>0</v>
      </c>
      <c r="S31">
        <v>0</v>
      </c>
      <c r="T31">
        <v>0</v>
      </c>
      <c r="U31">
        <v>0</v>
      </c>
      <c r="V31">
        <v>0</v>
      </c>
      <c r="W31">
        <v>0</v>
      </c>
      <c r="X31">
        <v>3</v>
      </c>
      <c r="Y31">
        <v>0</v>
      </c>
      <c r="Z31">
        <v>0</v>
      </c>
      <c r="AA31">
        <v>3</v>
      </c>
    </row>
    <row r="32" spans="1:27" x14ac:dyDescent="0.25">
      <c r="B32" s="10" t="s">
        <v>108</v>
      </c>
      <c r="C32" s="10" t="s">
        <v>109</v>
      </c>
      <c r="D32">
        <v>6</v>
      </c>
      <c r="E32">
        <v>6</v>
      </c>
      <c r="F32">
        <v>0</v>
      </c>
      <c r="G32">
        <v>0</v>
      </c>
      <c r="H32">
        <v>0</v>
      </c>
      <c r="I32">
        <v>0</v>
      </c>
      <c r="J32">
        <v>0</v>
      </c>
      <c r="K32">
        <v>0</v>
      </c>
      <c r="L32">
        <v>0</v>
      </c>
      <c r="M32">
        <v>12</v>
      </c>
      <c r="O32" t="s">
        <v>298</v>
      </c>
      <c r="P32" s="10" t="s">
        <v>118</v>
      </c>
      <c r="Q32" s="10" t="s">
        <v>119</v>
      </c>
      <c r="R32">
        <v>2</v>
      </c>
      <c r="S32">
        <v>0</v>
      </c>
      <c r="T32">
        <v>1</v>
      </c>
      <c r="U32">
        <v>3</v>
      </c>
      <c r="V32">
        <v>0</v>
      </c>
      <c r="W32">
        <v>0</v>
      </c>
      <c r="X32">
        <v>0</v>
      </c>
      <c r="Y32">
        <v>0</v>
      </c>
      <c r="Z32">
        <v>0</v>
      </c>
      <c r="AA32">
        <v>6</v>
      </c>
    </row>
    <row r="33" spans="1:27" x14ac:dyDescent="0.25">
      <c r="B33" s="10" t="s">
        <v>110</v>
      </c>
      <c r="C33" s="10" t="s">
        <v>111</v>
      </c>
      <c r="D33">
        <v>0</v>
      </c>
      <c r="E33">
        <v>0</v>
      </c>
      <c r="F33">
        <v>0</v>
      </c>
      <c r="G33">
        <v>0</v>
      </c>
      <c r="H33">
        <v>0</v>
      </c>
      <c r="I33">
        <v>0</v>
      </c>
      <c r="J33">
        <v>0</v>
      </c>
      <c r="K33">
        <v>68</v>
      </c>
      <c r="L33">
        <v>0</v>
      </c>
      <c r="M33">
        <v>68</v>
      </c>
      <c r="O33" t="s">
        <v>298</v>
      </c>
      <c r="P33" s="10" t="s">
        <v>120</v>
      </c>
      <c r="Q33" s="10" t="s">
        <v>121</v>
      </c>
      <c r="R33">
        <v>0</v>
      </c>
      <c r="S33">
        <v>0</v>
      </c>
      <c r="T33">
        <v>0</v>
      </c>
      <c r="U33">
        <v>0</v>
      </c>
      <c r="V33">
        <v>0</v>
      </c>
      <c r="W33">
        <v>0</v>
      </c>
      <c r="X33">
        <v>0</v>
      </c>
      <c r="Y33">
        <v>0</v>
      </c>
      <c r="Z33">
        <v>2</v>
      </c>
      <c r="AA33">
        <v>2</v>
      </c>
    </row>
    <row r="34" spans="1:27" x14ac:dyDescent="0.25">
      <c r="B34" s="10" t="s">
        <v>672</v>
      </c>
      <c r="C34" s="10" t="s">
        <v>673</v>
      </c>
      <c r="D34">
        <v>0</v>
      </c>
      <c r="E34">
        <v>0</v>
      </c>
      <c r="F34">
        <v>0</v>
      </c>
      <c r="G34">
        <v>0</v>
      </c>
      <c r="H34">
        <v>0</v>
      </c>
      <c r="I34">
        <v>0</v>
      </c>
      <c r="J34">
        <v>1</v>
      </c>
      <c r="K34">
        <v>0</v>
      </c>
      <c r="L34">
        <v>0</v>
      </c>
      <c r="M34">
        <v>1</v>
      </c>
      <c r="O34" t="s">
        <v>298</v>
      </c>
      <c r="P34" s="10" t="s">
        <v>122</v>
      </c>
      <c r="Q34" s="10" t="s">
        <v>123</v>
      </c>
      <c r="R34">
        <v>0</v>
      </c>
      <c r="S34">
        <v>0</v>
      </c>
      <c r="T34">
        <v>0</v>
      </c>
      <c r="U34">
        <v>0</v>
      </c>
      <c r="V34">
        <v>0</v>
      </c>
      <c r="W34">
        <v>0</v>
      </c>
      <c r="X34">
        <v>1</v>
      </c>
      <c r="Y34">
        <v>0</v>
      </c>
      <c r="Z34">
        <v>0</v>
      </c>
      <c r="AA34">
        <v>1</v>
      </c>
    </row>
    <row r="35" spans="1:27" x14ac:dyDescent="0.25">
      <c r="B35" s="10" t="s">
        <v>114</v>
      </c>
      <c r="C35" s="10" t="s">
        <v>115</v>
      </c>
      <c r="D35">
        <v>33</v>
      </c>
      <c r="E35">
        <v>25</v>
      </c>
      <c r="F35">
        <v>39</v>
      </c>
      <c r="G35">
        <v>37</v>
      </c>
      <c r="H35">
        <v>0</v>
      </c>
      <c r="I35">
        <v>0</v>
      </c>
      <c r="J35">
        <v>0</v>
      </c>
      <c r="K35">
        <v>0</v>
      </c>
      <c r="L35">
        <v>0</v>
      </c>
      <c r="M35">
        <v>134</v>
      </c>
      <c r="O35" t="s">
        <v>298</v>
      </c>
      <c r="P35" s="10" t="s">
        <v>124</v>
      </c>
      <c r="Q35" s="10" t="s">
        <v>125</v>
      </c>
      <c r="R35">
        <v>69</v>
      </c>
      <c r="S35">
        <v>48</v>
      </c>
      <c r="T35">
        <v>56</v>
      </c>
      <c r="U35">
        <v>77</v>
      </c>
      <c r="V35">
        <v>1</v>
      </c>
      <c r="W35">
        <v>0</v>
      </c>
      <c r="X35">
        <v>0</v>
      </c>
      <c r="Y35">
        <v>15</v>
      </c>
      <c r="Z35">
        <v>18</v>
      </c>
      <c r="AA35">
        <v>284</v>
      </c>
    </row>
    <row r="36" spans="1:27" x14ac:dyDescent="0.25">
      <c r="A36" s="10" t="s">
        <v>72</v>
      </c>
      <c r="D36" t="s">
        <v>39</v>
      </c>
      <c r="E36" t="s">
        <v>39</v>
      </c>
      <c r="F36" t="s">
        <v>39</v>
      </c>
      <c r="G36" t="s">
        <v>39</v>
      </c>
      <c r="H36" t="s">
        <v>39</v>
      </c>
      <c r="I36" t="s">
        <v>39</v>
      </c>
      <c r="J36" t="s">
        <v>39</v>
      </c>
      <c r="K36" t="s">
        <v>39</v>
      </c>
      <c r="L36" t="s">
        <v>39</v>
      </c>
      <c r="M36" t="s">
        <v>39</v>
      </c>
      <c r="O36" t="s">
        <v>298</v>
      </c>
      <c r="P36" s="10" t="s">
        <v>126</v>
      </c>
      <c r="Q36" s="10" t="s">
        <v>127</v>
      </c>
      <c r="R36">
        <v>54</v>
      </c>
      <c r="S36">
        <v>48</v>
      </c>
      <c r="T36">
        <v>67</v>
      </c>
      <c r="U36">
        <v>119</v>
      </c>
      <c r="V36">
        <v>3</v>
      </c>
      <c r="W36">
        <v>0</v>
      </c>
      <c r="X36">
        <v>0</v>
      </c>
      <c r="Y36">
        <v>11</v>
      </c>
      <c r="Z36">
        <v>21</v>
      </c>
      <c r="AA36">
        <v>323</v>
      </c>
    </row>
    <row r="37" spans="1:27" x14ac:dyDescent="0.25">
      <c r="A37" s="10" t="s">
        <v>73</v>
      </c>
      <c r="B37" s="10"/>
      <c r="C37" s="10"/>
      <c r="D37">
        <v>237</v>
      </c>
      <c r="E37">
        <v>196</v>
      </c>
      <c r="F37">
        <v>183</v>
      </c>
      <c r="G37">
        <v>205</v>
      </c>
      <c r="H37">
        <v>3</v>
      </c>
      <c r="I37">
        <v>0</v>
      </c>
      <c r="J37">
        <v>4</v>
      </c>
      <c r="K37">
        <v>186</v>
      </c>
      <c r="L37">
        <v>40</v>
      </c>
      <c r="M37">
        <v>1054</v>
      </c>
      <c r="O37" t="s">
        <v>298</v>
      </c>
      <c r="P37" s="10" t="s">
        <v>128</v>
      </c>
      <c r="Q37" s="10" t="s">
        <v>129</v>
      </c>
      <c r="R37">
        <v>70</v>
      </c>
      <c r="S37">
        <v>77</v>
      </c>
      <c r="T37">
        <v>62</v>
      </c>
      <c r="U37">
        <v>107</v>
      </c>
      <c r="V37">
        <v>0</v>
      </c>
      <c r="W37">
        <v>0</v>
      </c>
      <c r="X37">
        <v>0</v>
      </c>
      <c r="Y37">
        <v>47</v>
      </c>
      <c r="Z37">
        <v>26</v>
      </c>
      <c r="AA37">
        <v>389</v>
      </c>
    </row>
    <row r="38" spans="1:27" x14ac:dyDescent="0.25">
      <c r="B38" s="10"/>
      <c r="C38" s="10"/>
      <c r="O38" t="s">
        <v>298</v>
      </c>
      <c r="P38" s="10" t="s">
        <v>734</v>
      </c>
      <c r="Q38" s="10" t="s">
        <v>735</v>
      </c>
      <c r="R38">
        <v>0</v>
      </c>
      <c r="S38">
        <v>0</v>
      </c>
      <c r="T38">
        <v>0</v>
      </c>
      <c r="U38">
        <v>0</v>
      </c>
      <c r="V38">
        <v>0</v>
      </c>
      <c r="W38">
        <v>0</v>
      </c>
      <c r="X38">
        <v>3</v>
      </c>
      <c r="Y38">
        <v>0</v>
      </c>
      <c r="Z38">
        <v>0</v>
      </c>
      <c r="AA38">
        <v>3</v>
      </c>
    </row>
    <row r="39" spans="1:27" x14ac:dyDescent="0.25">
      <c r="A39" s="10" t="s">
        <v>46</v>
      </c>
      <c r="B39" s="10" t="s">
        <v>116</v>
      </c>
      <c r="C39" s="10" t="s">
        <v>117</v>
      </c>
      <c r="D39">
        <v>0</v>
      </c>
      <c r="E39">
        <v>0</v>
      </c>
      <c r="F39">
        <v>0</v>
      </c>
      <c r="G39">
        <v>0</v>
      </c>
      <c r="H39">
        <v>0</v>
      </c>
      <c r="I39">
        <v>0</v>
      </c>
      <c r="J39">
        <v>6</v>
      </c>
      <c r="K39">
        <v>0</v>
      </c>
      <c r="L39">
        <v>0</v>
      </c>
      <c r="M39">
        <v>6</v>
      </c>
      <c r="O39" t="s">
        <v>298</v>
      </c>
      <c r="P39" s="10" t="s">
        <v>97</v>
      </c>
      <c r="Q39" s="10" t="s">
        <v>98</v>
      </c>
      <c r="R39">
        <v>0</v>
      </c>
      <c r="S39">
        <v>0</v>
      </c>
      <c r="T39">
        <v>0</v>
      </c>
      <c r="U39">
        <v>0</v>
      </c>
      <c r="V39">
        <v>0</v>
      </c>
      <c r="W39">
        <v>0</v>
      </c>
      <c r="X39">
        <v>0</v>
      </c>
      <c r="Y39">
        <v>0</v>
      </c>
      <c r="Z39">
        <v>1</v>
      </c>
      <c r="AA39">
        <v>1</v>
      </c>
    </row>
    <row r="40" spans="1:27" x14ac:dyDescent="0.25">
      <c r="B40" s="10" t="s">
        <v>732</v>
      </c>
      <c r="C40" s="10" t="s">
        <v>733</v>
      </c>
      <c r="D40">
        <v>0</v>
      </c>
      <c r="E40">
        <v>0</v>
      </c>
      <c r="F40">
        <v>0</v>
      </c>
      <c r="G40">
        <v>0</v>
      </c>
      <c r="H40">
        <v>0</v>
      </c>
      <c r="I40">
        <v>0</v>
      </c>
      <c r="J40">
        <v>3</v>
      </c>
      <c r="K40">
        <v>0</v>
      </c>
      <c r="L40">
        <v>0</v>
      </c>
      <c r="M40">
        <v>3</v>
      </c>
      <c r="O40" t="s">
        <v>298</v>
      </c>
      <c r="P40" s="10" t="s">
        <v>130</v>
      </c>
      <c r="Q40" s="10" t="s">
        <v>131</v>
      </c>
      <c r="R40">
        <v>54</v>
      </c>
      <c r="S40">
        <v>63</v>
      </c>
      <c r="T40">
        <v>45</v>
      </c>
      <c r="U40">
        <v>69</v>
      </c>
      <c r="V40">
        <v>0</v>
      </c>
      <c r="W40">
        <v>0</v>
      </c>
      <c r="X40">
        <v>0</v>
      </c>
      <c r="Y40">
        <v>0</v>
      </c>
      <c r="Z40">
        <v>5</v>
      </c>
      <c r="AA40">
        <v>236</v>
      </c>
    </row>
    <row r="41" spans="1:27" x14ac:dyDescent="0.25">
      <c r="B41" s="10" t="s">
        <v>118</v>
      </c>
      <c r="C41" s="10" t="s">
        <v>119</v>
      </c>
      <c r="D41">
        <v>2</v>
      </c>
      <c r="E41">
        <v>0</v>
      </c>
      <c r="F41">
        <v>1</v>
      </c>
      <c r="G41">
        <v>3</v>
      </c>
      <c r="H41">
        <v>0</v>
      </c>
      <c r="I41">
        <v>0</v>
      </c>
      <c r="J41">
        <v>0</v>
      </c>
      <c r="K41">
        <v>0</v>
      </c>
      <c r="L41">
        <v>0</v>
      </c>
      <c r="M41">
        <v>6</v>
      </c>
      <c r="O41" t="s">
        <v>298</v>
      </c>
      <c r="P41" s="10" t="s">
        <v>736</v>
      </c>
      <c r="Q41" s="10" t="s">
        <v>737</v>
      </c>
      <c r="R41">
        <v>0</v>
      </c>
      <c r="S41">
        <v>0</v>
      </c>
      <c r="T41">
        <v>0</v>
      </c>
      <c r="U41">
        <v>0</v>
      </c>
      <c r="V41">
        <v>0</v>
      </c>
      <c r="W41">
        <v>0</v>
      </c>
      <c r="X41">
        <v>1</v>
      </c>
      <c r="Y41">
        <v>0</v>
      </c>
      <c r="Z41">
        <v>0</v>
      </c>
      <c r="AA41">
        <v>1</v>
      </c>
    </row>
    <row r="42" spans="1:27" x14ac:dyDescent="0.25">
      <c r="B42" s="10" t="s">
        <v>120</v>
      </c>
      <c r="C42" s="10" t="s">
        <v>121</v>
      </c>
      <c r="D42">
        <v>0</v>
      </c>
      <c r="E42">
        <v>0</v>
      </c>
      <c r="F42">
        <v>0</v>
      </c>
      <c r="G42">
        <v>0</v>
      </c>
      <c r="H42">
        <v>0</v>
      </c>
      <c r="I42">
        <v>0</v>
      </c>
      <c r="J42">
        <v>0</v>
      </c>
      <c r="K42">
        <v>0</v>
      </c>
      <c r="L42">
        <v>2</v>
      </c>
      <c r="M42">
        <v>2</v>
      </c>
      <c r="O42" t="s">
        <v>298</v>
      </c>
      <c r="P42" s="10" t="s">
        <v>132</v>
      </c>
      <c r="Q42" s="10" t="s">
        <v>133</v>
      </c>
      <c r="R42">
        <v>0</v>
      </c>
      <c r="S42">
        <v>0</v>
      </c>
      <c r="T42">
        <v>0</v>
      </c>
      <c r="U42">
        <v>0</v>
      </c>
      <c r="V42">
        <v>1</v>
      </c>
      <c r="W42">
        <v>0</v>
      </c>
      <c r="X42">
        <v>0</v>
      </c>
      <c r="Y42">
        <v>0</v>
      </c>
      <c r="Z42">
        <v>0</v>
      </c>
      <c r="AA42">
        <v>1</v>
      </c>
    </row>
    <row r="43" spans="1:27" x14ac:dyDescent="0.25">
      <c r="B43" s="10" t="s">
        <v>122</v>
      </c>
      <c r="C43" s="10" t="s">
        <v>123</v>
      </c>
      <c r="D43">
        <v>0</v>
      </c>
      <c r="E43">
        <v>0</v>
      </c>
      <c r="F43">
        <v>0</v>
      </c>
      <c r="G43">
        <v>0</v>
      </c>
      <c r="H43">
        <v>0</v>
      </c>
      <c r="I43">
        <v>0</v>
      </c>
      <c r="J43">
        <v>1</v>
      </c>
      <c r="K43">
        <v>0</v>
      </c>
      <c r="L43">
        <v>0</v>
      </c>
      <c r="M43">
        <v>1</v>
      </c>
      <c r="O43" t="s">
        <v>298</v>
      </c>
      <c r="P43" s="10" t="s">
        <v>622</v>
      </c>
      <c r="Q43" s="10" t="s">
        <v>623</v>
      </c>
      <c r="R43">
        <v>0</v>
      </c>
      <c r="S43">
        <v>0</v>
      </c>
      <c r="T43">
        <v>0</v>
      </c>
      <c r="U43">
        <v>0</v>
      </c>
      <c r="V43">
        <v>0</v>
      </c>
      <c r="W43">
        <v>0</v>
      </c>
      <c r="X43">
        <v>0</v>
      </c>
      <c r="Y43">
        <v>73</v>
      </c>
      <c r="Z43">
        <v>0</v>
      </c>
      <c r="AA43">
        <v>73</v>
      </c>
    </row>
    <row r="44" spans="1:27" x14ac:dyDescent="0.25">
      <c r="B44" s="10" t="s">
        <v>124</v>
      </c>
      <c r="C44" s="10" t="s">
        <v>125</v>
      </c>
      <c r="D44">
        <v>69</v>
      </c>
      <c r="E44">
        <v>48</v>
      </c>
      <c r="F44">
        <v>56</v>
      </c>
      <c r="G44">
        <v>77</v>
      </c>
      <c r="H44">
        <v>1</v>
      </c>
      <c r="I44">
        <v>0</v>
      </c>
      <c r="J44">
        <v>0</v>
      </c>
      <c r="K44">
        <v>15</v>
      </c>
      <c r="L44">
        <v>18</v>
      </c>
      <c r="M44">
        <v>284</v>
      </c>
      <c r="O44" t="s">
        <v>298</v>
      </c>
      <c r="P44" s="10" t="s">
        <v>134</v>
      </c>
      <c r="Q44" s="10" t="s">
        <v>135</v>
      </c>
      <c r="R44">
        <v>87</v>
      </c>
      <c r="S44">
        <v>98</v>
      </c>
      <c r="T44">
        <v>98</v>
      </c>
      <c r="U44">
        <v>121</v>
      </c>
      <c r="V44">
        <v>2</v>
      </c>
      <c r="W44">
        <v>0</v>
      </c>
      <c r="X44">
        <v>0</v>
      </c>
      <c r="Y44">
        <v>5</v>
      </c>
      <c r="Z44">
        <v>26</v>
      </c>
      <c r="AA44">
        <v>437</v>
      </c>
    </row>
    <row r="45" spans="1:27" x14ac:dyDescent="0.25">
      <c r="B45" s="10" t="s">
        <v>126</v>
      </c>
      <c r="C45" s="10" t="s">
        <v>127</v>
      </c>
      <c r="D45">
        <v>54</v>
      </c>
      <c r="E45">
        <v>48</v>
      </c>
      <c r="F45">
        <v>67</v>
      </c>
      <c r="G45">
        <v>119</v>
      </c>
      <c r="H45">
        <v>3</v>
      </c>
      <c r="I45">
        <v>0</v>
      </c>
      <c r="J45">
        <v>0</v>
      </c>
      <c r="K45">
        <v>11</v>
      </c>
      <c r="L45">
        <v>21</v>
      </c>
      <c r="M45">
        <v>323</v>
      </c>
      <c r="O45" t="s">
        <v>298</v>
      </c>
      <c r="P45" s="10" t="s">
        <v>674</v>
      </c>
      <c r="Q45" s="10" t="s">
        <v>675</v>
      </c>
      <c r="R45">
        <v>0</v>
      </c>
      <c r="S45">
        <v>0</v>
      </c>
      <c r="T45">
        <v>0</v>
      </c>
      <c r="U45">
        <v>0</v>
      </c>
      <c r="V45">
        <v>0</v>
      </c>
      <c r="W45">
        <v>0</v>
      </c>
      <c r="X45">
        <v>1</v>
      </c>
      <c r="Y45">
        <v>0</v>
      </c>
      <c r="Z45">
        <v>0</v>
      </c>
      <c r="AA45">
        <v>1</v>
      </c>
    </row>
    <row r="46" spans="1:27" x14ac:dyDescent="0.25">
      <c r="B46" s="10" t="s">
        <v>128</v>
      </c>
      <c r="C46" s="10" t="s">
        <v>129</v>
      </c>
      <c r="D46">
        <v>70</v>
      </c>
      <c r="E46">
        <v>77</v>
      </c>
      <c r="F46">
        <v>62</v>
      </c>
      <c r="G46">
        <v>107</v>
      </c>
      <c r="H46">
        <v>0</v>
      </c>
      <c r="I46">
        <v>0</v>
      </c>
      <c r="J46">
        <v>0</v>
      </c>
      <c r="K46">
        <v>47</v>
      </c>
      <c r="L46">
        <v>26</v>
      </c>
      <c r="M46">
        <v>389</v>
      </c>
      <c r="O46" t="s">
        <v>298</v>
      </c>
      <c r="P46" s="10" t="s">
        <v>713</v>
      </c>
      <c r="Q46" s="10" t="s">
        <v>137</v>
      </c>
      <c r="R46">
        <v>0</v>
      </c>
      <c r="S46">
        <v>0</v>
      </c>
      <c r="T46">
        <v>0</v>
      </c>
      <c r="U46">
        <v>0</v>
      </c>
      <c r="V46">
        <v>0</v>
      </c>
      <c r="W46">
        <v>0</v>
      </c>
      <c r="X46">
        <v>0</v>
      </c>
      <c r="Y46">
        <v>2</v>
      </c>
      <c r="Z46">
        <v>0</v>
      </c>
      <c r="AA46">
        <v>2</v>
      </c>
    </row>
    <row r="47" spans="1:27" x14ac:dyDescent="0.25">
      <c r="B47" s="10" t="s">
        <v>734</v>
      </c>
      <c r="C47" s="10" t="s">
        <v>735</v>
      </c>
      <c r="D47">
        <v>0</v>
      </c>
      <c r="E47">
        <v>0</v>
      </c>
      <c r="F47">
        <v>0</v>
      </c>
      <c r="G47">
        <v>0</v>
      </c>
      <c r="H47">
        <v>0</v>
      </c>
      <c r="I47">
        <v>0</v>
      </c>
      <c r="J47">
        <v>3</v>
      </c>
      <c r="K47">
        <v>0</v>
      </c>
      <c r="L47">
        <v>0</v>
      </c>
      <c r="M47">
        <v>3</v>
      </c>
      <c r="O47" t="s">
        <v>298</v>
      </c>
      <c r="P47" s="10" t="s">
        <v>136</v>
      </c>
      <c r="Q47" s="10" t="s">
        <v>138</v>
      </c>
      <c r="R47">
        <v>0</v>
      </c>
      <c r="S47">
        <v>3</v>
      </c>
      <c r="T47">
        <v>1</v>
      </c>
      <c r="U47">
        <v>8</v>
      </c>
      <c r="V47">
        <v>0</v>
      </c>
      <c r="W47">
        <v>0</v>
      </c>
      <c r="X47">
        <v>0</v>
      </c>
      <c r="Y47">
        <v>0</v>
      </c>
      <c r="Z47">
        <v>0</v>
      </c>
      <c r="AA47">
        <v>12</v>
      </c>
    </row>
    <row r="48" spans="1:27" x14ac:dyDescent="0.25">
      <c r="B48" s="10" t="s">
        <v>97</v>
      </c>
      <c r="C48" s="10" t="s">
        <v>98</v>
      </c>
      <c r="D48">
        <v>0</v>
      </c>
      <c r="E48">
        <v>0</v>
      </c>
      <c r="F48">
        <v>0</v>
      </c>
      <c r="G48">
        <v>0</v>
      </c>
      <c r="H48">
        <v>0</v>
      </c>
      <c r="I48">
        <v>0</v>
      </c>
      <c r="J48">
        <v>0</v>
      </c>
      <c r="K48">
        <v>0</v>
      </c>
      <c r="L48">
        <v>1</v>
      </c>
      <c r="M48">
        <v>1</v>
      </c>
      <c r="O48" t="s">
        <v>298</v>
      </c>
      <c r="P48" s="10" t="s">
        <v>139</v>
      </c>
      <c r="Q48" s="10" t="s">
        <v>140</v>
      </c>
      <c r="R48">
        <v>0</v>
      </c>
      <c r="S48">
        <v>0</v>
      </c>
      <c r="T48">
        <v>0</v>
      </c>
      <c r="U48">
        <v>0</v>
      </c>
      <c r="V48">
        <v>0</v>
      </c>
      <c r="W48">
        <v>0</v>
      </c>
      <c r="X48">
        <v>0</v>
      </c>
      <c r="Y48">
        <v>0</v>
      </c>
      <c r="Z48">
        <v>12</v>
      </c>
      <c r="AA48">
        <v>12</v>
      </c>
    </row>
    <row r="49" spans="2:27" x14ac:dyDescent="0.25">
      <c r="B49" s="10" t="s">
        <v>130</v>
      </c>
      <c r="C49" s="10" t="s">
        <v>131</v>
      </c>
      <c r="D49">
        <v>54</v>
      </c>
      <c r="E49">
        <v>63</v>
      </c>
      <c r="F49">
        <v>45</v>
      </c>
      <c r="G49">
        <v>69</v>
      </c>
      <c r="H49">
        <v>0</v>
      </c>
      <c r="I49">
        <v>0</v>
      </c>
      <c r="J49">
        <v>0</v>
      </c>
      <c r="K49">
        <v>0</v>
      </c>
      <c r="L49">
        <v>5</v>
      </c>
      <c r="M49">
        <v>236</v>
      </c>
      <c r="O49" t="s">
        <v>298</v>
      </c>
      <c r="P49" s="10" t="s">
        <v>354</v>
      </c>
      <c r="Q49" s="10" t="s">
        <v>355</v>
      </c>
      <c r="R49">
        <v>0</v>
      </c>
      <c r="S49">
        <v>0</v>
      </c>
      <c r="T49">
        <v>0</v>
      </c>
      <c r="U49">
        <v>0</v>
      </c>
      <c r="V49">
        <v>0</v>
      </c>
      <c r="W49">
        <v>0</v>
      </c>
      <c r="X49">
        <v>0</v>
      </c>
      <c r="Y49">
        <v>3</v>
      </c>
      <c r="Z49">
        <v>0</v>
      </c>
      <c r="AA49">
        <v>3</v>
      </c>
    </row>
    <row r="50" spans="2:27" x14ac:dyDescent="0.25">
      <c r="B50" s="10" t="s">
        <v>736</v>
      </c>
      <c r="C50" s="10" t="s">
        <v>737</v>
      </c>
      <c r="D50">
        <v>0</v>
      </c>
      <c r="E50">
        <v>0</v>
      </c>
      <c r="F50">
        <v>0</v>
      </c>
      <c r="G50">
        <v>0</v>
      </c>
      <c r="H50">
        <v>0</v>
      </c>
      <c r="I50">
        <v>0</v>
      </c>
      <c r="J50">
        <v>1</v>
      </c>
      <c r="K50">
        <v>0</v>
      </c>
      <c r="L50">
        <v>0</v>
      </c>
      <c r="M50">
        <v>1</v>
      </c>
      <c r="O50" t="s">
        <v>298</v>
      </c>
      <c r="P50" s="10" t="s">
        <v>141</v>
      </c>
      <c r="Q50" s="10" t="s">
        <v>142</v>
      </c>
      <c r="R50">
        <v>41</v>
      </c>
      <c r="S50">
        <v>40</v>
      </c>
      <c r="T50">
        <v>42</v>
      </c>
      <c r="U50">
        <v>67</v>
      </c>
      <c r="V50">
        <v>1</v>
      </c>
      <c r="W50">
        <v>0</v>
      </c>
      <c r="X50">
        <v>0</v>
      </c>
      <c r="Y50">
        <v>23</v>
      </c>
      <c r="Z50">
        <v>0</v>
      </c>
      <c r="AA50">
        <v>214</v>
      </c>
    </row>
    <row r="51" spans="2:27" x14ac:dyDescent="0.25">
      <c r="B51" s="10" t="s">
        <v>132</v>
      </c>
      <c r="C51" s="10" t="s">
        <v>133</v>
      </c>
      <c r="D51">
        <v>0</v>
      </c>
      <c r="E51">
        <v>0</v>
      </c>
      <c r="F51">
        <v>0</v>
      </c>
      <c r="G51">
        <v>0</v>
      </c>
      <c r="H51">
        <v>1</v>
      </c>
      <c r="I51">
        <v>0</v>
      </c>
      <c r="J51">
        <v>0</v>
      </c>
      <c r="K51">
        <v>0</v>
      </c>
      <c r="L51">
        <v>0</v>
      </c>
      <c r="M51">
        <v>1</v>
      </c>
      <c r="O51" t="s">
        <v>298</v>
      </c>
      <c r="P51" s="10" t="s">
        <v>143</v>
      </c>
      <c r="Q51" s="10" t="s">
        <v>144</v>
      </c>
      <c r="R51">
        <v>0</v>
      </c>
      <c r="S51">
        <v>0</v>
      </c>
      <c r="T51">
        <v>0</v>
      </c>
      <c r="U51">
        <v>0</v>
      </c>
      <c r="V51">
        <v>0</v>
      </c>
      <c r="W51">
        <v>0</v>
      </c>
      <c r="X51">
        <v>0</v>
      </c>
      <c r="Y51">
        <v>5</v>
      </c>
      <c r="Z51">
        <v>0</v>
      </c>
      <c r="AA51">
        <v>5</v>
      </c>
    </row>
    <row r="52" spans="2:27" x14ac:dyDescent="0.25">
      <c r="B52" s="10" t="s">
        <v>622</v>
      </c>
      <c r="C52" s="10" t="s">
        <v>623</v>
      </c>
      <c r="D52">
        <v>0</v>
      </c>
      <c r="E52">
        <v>0</v>
      </c>
      <c r="F52">
        <v>0</v>
      </c>
      <c r="G52">
        <v>0</v>
      </c>
      <c r="H52">
        <v>0</v>
      </c>
      <c r="I52">
        <v>0</v>
      </c>
      <c r="J52">
        <v>0</v>
      </c>
      <c r="K52">
        <v>73</v>
      </c>
      <c r="L52">
        <v>0</v>
      </c>
      <c r="M52">
        <v>73</v>
      </c>
      <c r="O52" t="s">
        <v>298</v>
      </c>
      <c r="P52" s="10" t="s">
        <v>145</v>
      </c>
      <c r="Q52" s="10" t="s">
        <v>146</v>
      </c>
      <c r="R52">
        <v>75</v>
      </c>
      <c r="S52">
        <v>25</v>
      </c>
      <c r="T52">
        <v>3</v>
      </c>
      <c r="U52">
        <v>1</v>
      </c>
      <c r="V52">
        <v>0</v>
      </c>
      <c r="W52">
        <v>0</v>
      </c>
      <c r="X52">
        <v>0</v>
      </c>
      <c r="Y52">
        <v>0</v>
      </c>
      <c r="Z52">
        <v>0</v>
      </c>
      <c r="AA52">
        <v>104</v>
      </c>
    </row>
    <row r="53" spans="2:27" x14ac:dyDescent="0.25">
      <c r="B53" s="10" t="s">
        <v>134</v>
      </c>
      <c r="C53" s="10" t="s">
        <v>135</v>
      </c>
      <c r="D53">
        <v>87</v>
      </c>
      <c r="E53">
        <v>98</v>
      </c>
      <c r="F53">
        <v>98</v>
      </c>
      <c r="G53">
        <v>121</v>
      </c>
      <c r="H53">
        <v>2</v>
      </c>
      <c r="I53">
        <v>0</v>
      </c>
      <c r="J53">
        <v>0</v>
      </c>
      <c r="K53">
        <v>5</v>
      </c>
      <c r="L53">
        <v>26</v>
      </c>
      <c r="M53">
        <v>437</v>
      </c>
      <c r="O53" t="s">
        <v>298</v>
      </c>
      <c r="P53" s="10" t="s">
        <v>147</v>
      </c>
      <c r="Q53" s="10" t="s">
        <v>148</v>
      </c>
      <c r="R53">
        <v>1</v>
      </c>
      <c r="S53">
        <v>10</v>
      </c>
      <c r="T53">
        <v>7</v>
      </c>
      <c r="U53">
        <v>5</v>
      </c>
      <c r="V53">
        <v>0</v>
      </c>
      <c r="W53">
        <v>0</v>
      </c>
      <c r="X53">
        <v>0</v>
      </c>
      <c r="Y53">
        <v>6</v>
      </c>
      <c r="Z53">
        <v>1</v>
      </c>
      <c r="AA53">
        <v>30</v>
      </c>
    </row>
    <row r="54" spans="2:27" x14ac:dyDescent="0.25">
      <c r="B54" s="10" t="s">
        <v>674</v>
      </c>
      <c r="C54" s="10" t="s">
        <v>675</v>
      </c>
      <c r="D54">
        <v>0</v>
      </c>
      <c r="E54">
        <v>0</v>
      </c>
      <c r="F54">
        <v>0</v>
      </c>
      <c r="G54">
        <v>0</v>
      </c>
      <c r="H54">
        <v>0</v>
      </c>
      <c r="I54">
        <v>0</v>
      </c>
      <c r="J54">
        <v>1</v>
      </c>
      <c r="K54">
        <v>0</v>
      </c>
      <c r="L54">
        <v>0</v>
      </c>
      <c r="M54">
        <v>1</v>
      </c>
      <c r="O54" t="s">
        <v>298</v>
      </c>
      <c r="P54" s="10" t="s">
        <v>149</v>
      </c>
      <c r="Q54" s="10" t="s">
        <v>150</v>
      </c>
      <c r="R54">
        <v>6</v>
      </c>
      <c r="S54">
        <v>8</v>
      </c>
      <c r="T54">
        <v>4</v>
      </c>
      <c r="U54">
        <v>9</v>
      </c>
      <c r="V54">
        <v>1</v>
      </c>
      <c r="W54">
        <v>0</v>
      </c>
      <c r="X54">
        <v>0</v>
      </c>
      <c r="Y54">
        <v>13</v>
      </c>
      <c r="Z54">
        <v>4</v>
      </c>
      <c r="AA54">
        <v>45</v>
      </c>
    </row>
    <row r="55" spans="2:27" x14ac:dyDescent="0.25">
      <c r="B55" s="10" t="s">
        <v>136</v>
      </c>
      <c r="C55" s="10" t="s">
        <v>137</v>
      </c>
      <c r="D55">
        <v>0</v>
      </c>
      <c r="E55">
        <v>0</v>
      </c>
      <c r="F55">
        <v>0</v>
      </c>
      <c r="G55">
        <v>0</v>
      </c>
      <c r="H55">
        <v>0</v>
      </c>
      <c r="I55">
        <v>0</v>
      </c>
      <c r="J55">
        <v>0</v>
      </c>
      <c r="K55">
        <v>2</v>
      </c>
      <c r="L55">
        <v>0</v>
      </c>
      <c r="M55">
        <v>2</v>
      </c>
      <c r="O55" t="s">
        <v>298</v>
      </c>
      <c r="P55" s="10" t="s">
        <v>151</v>
      </c>
      <c r="Q55" s="10" t="s">
        <v>152</v>
      </c>
      <c r="R55">
        <v>0</v>
      </c>
      <c r="S55">
        <v>0</v>
      </c>
      <c r="T55">
        <v>0</v>
      </c>
      <c r="U55">
        <v>0</v>
      </c>
      <c r="V55">
        <v>0</v>
      </c>
      <c r="W55">
        <v>0</v>
      </c>
      <c r="X55">
        <v>0</v>
      </c>
      <c r="Y55">
        <v>7</v>
      </c>
      <c r="Z55">
        <v>5</v>
      </c>
      <c r="AA55">
        <v>12</v>
      </c>
    </row>
    <row r="56" spans="2:27" x14ac:dyDescent="0.25">
      <c r="B56" s="10" t="s">
        <v>136</v>
      </c>
      <c r="C56" s="10" t="s">
        <v>138</v>
      </c>
      <c r="D56">
        <v>0</v>
      </c>
      <c r="E56">
        <v>3</v>
      </c>
      <c r="F56">
        <v>1</v>
      </c>
      <c r="G56">
        <v>8</v>
      </c>
      <c r="H56">
        <v>0</v>
      </c>
      <c r="I56">
        <v>0</v>
      </c>
      <c r="J56">
        <v>0</v>
      </c>
      <c r="K56">
        <v>0</v>
      </c>
      <c r="L56">
        <v>0</v>
      </c>
      <c r="M56">
        <v>12</v>
      </c>
      <c r="O56" t="s">
        <v>298</v>
      </c>
      <c r="P56" s="10" t="s">
        <v>153</v>
      </c>
      <c r="Q56" s="10" t="s">
        <v>154</v>
      </c>
      <c r="R56">
        <v>7</v>
      </c>
      <c r="S56">
        <v>9</v>
      </c>
      <c r="T56">
        <v>8</v>
      </c>
      <c r="U56">
        <v>13</v>
      </c>
      <c r="V56">
        <v>1</v>
      </c>
      <c r="W56">
        <v>0</v>
      </c>
      <c r="X56">
        <v>0</v>
      </c>
      <c r="Y56">
        <v>0</v>
      </c>
      <c r="Z56">
        <v>0</v>
      </c>
      <c r="AA56">
        <v>38</v>
      </c>
    </row>
    <row r="57" spans="2:27" x14ac:dyDescent="0.25">
      <c r="B57" s="10" t="s">
        <v>139</v>
      </c>
      <c r="C57" s="10" t="s">
        <v>140</v>
      </c>
      <c r="D57">
        <v>0</v>
      </c>
      <c r="E57">
        <v>0</v>
      </c>
      <c r="F57">
        <v>0</v>
      </c>
      <c r="G57">
        <v>0</v>
      </c>
      <c r="H57">
        <v>0</v>
      </c>
      <c r="I57">
        <v>0</v>
      </c>
      <c r="J57">
        <v>0</v>
      </c>
      <c r="K57">
        <v>0</v>
      </c>
      <c r="L57">
        <v>12</v>
      </c>
      <c r="M57">
        <v>12</v>
      </c>
      <c r="O57" t="s">
        <v>298</v>
      </c>
      <c r="P57" s="10" t="s">
        <v>155</v>
      </c>
      <c r="Q57" s="10" t="s">
        <v>156</v>
      </c>
      <c r="R57">
        <v>0</v>
      </c>
      <c r="S57">
        <v>0</v>
      </c>
      <c r="T57">
        <v>0</v>
      </c>
      <c r="U57">
        <v>0</v>
      </c>
      <c r="V57">
        <v>0</v>
      </c>
      <c r="W57">
        <v>0</v>
      </c>
      <c r="X57">
        <v>1</v>
      </c>
      <c r="Y57">
        <v>0</v>
      </c>
      <c r="Z57">
        <v>0</v>
      </c>
      <c r="AA57">
        <v>1</v>
      </c>
    </row>
    <row r="58" spans="2:27" x14ac:dyDescent="0.25">
      <c r="B58" s="10" t="s">
        <v>354</v>
      </c>
      <c r="C58" s="10" t="s">
        <v>355</v>
      </c>
      <c r="D58">
        <v>0</v>
      </c>
      <c r="E58">
        <v>0</v>
      </c>
      <c r="F58">
        <v>0</v>
      </c>
      <c r="G58">
        <v>0</v>
      </c>
      <c r="H58">
        <v>0</v>
      </c>
      <c r="I58">
        <v>0</v>
      </c>
      <c r="J58">
        <v>0</v>
      </c>
      <c r="K58">
        <v>3</v>
      </c>
      <c r="L58">
        <v>0</v>
      </c>
      <c r="M58">
        <v>3</v>
      </c>
      <c r="O58" t="s">
        <v>298</v>
      </c>
      <c r="P58" s="10" t="s">
        <v>157</v>
      </c>
      <c r="Q58" s="10" t="s">
        <v>158</v>
      </c>
      <c r="R58">
        <v>0</v>
      </c>
      <c r="S58">
        <v>0</v>
      </c>
      <c r="T58">
        <v>0</v>
      </c>
      <c r="U58">
        <v>0</v>
      </c>
      <c r="V58">
        <v>0</v>
      </c>
      <c r="W58">
        <v>0</v>
      </c>
      <c r="X58">
        <v>0</v>
      </c>
      <c r="Y58">
        <v>7</v>
      </c>
      <c r="Z58">
        <v>0</v>
      </c>
      <c r="AA58">
        <v>7</v>
      </c>
    </row>
    <row r="59" spans="2:27" x14ac:dyDescent="0.25">
      <c r="B59" s="10" t="s">
        <v>141</v>
      </c>
      <c r="C59" s="10" t="s">
        <v>142</v>
      </c>
      <c r="D59">
        <v>41</v>
      </c>
      <c r="E59">
        <v>40</v>
      </c>
      <c r="F59">
        <v>42</v>
      </c>
      <c r="G59">
        <v>67</v>
      </c>
      <c r="H59">
        <v>1</v>
      </c>
      <c r="I59">
        <v>0</v>
      </c>
      <c r="J59">
        <v>0</v>
      </c>
      <c r="K59">
        <v>23</v>
      </c>
      <c r="L59">
        <v>0</v>
      </c>
      <c r="M59">
        <v>214</v>
      </c>
      <c r="O59" t="s">
        <v>298</v>
      </c>
      <c r="P59" s="10" t="s">
        <v>756</v>
      </c>
      <c r="Q59" s="10" t="s">
        <v>676</v>
      </c>
      <c r="R59">
        <v>0</v>
      </c>
      <c r="S59">
        <v>0</v>
      </c>
      <c r="T59">
        <v>0</v>
      </c>
      <c r="U59">
        <v>0</v>
      </c>
      <c r="V59">
        <v>0</v>
      </c>
      <c r="W59">
        <v>0</v>
      </c>
      <c r="X59">
        <v>0</v>
      </c>
      <c r="Y59">
        <v>8</v>
      </c>
      <c r="Z59">
        <v>0</v>
      </c>
      <c r="AA59">
        <v>8</v>
      </c>
    </row>
    <row r="60" spans="2:27" x14ac:dyDescent="0.25">
      <c r="B60" s="10" t="s">
        <v>143</v>
      </c>
      <c r="C60" s="10" t="s">
        <v>144</v>
      </c>
      <c r="D60">
        <v>0</v>
      </c>
      <c r="E60">
        <v>0</v>
      </c>
      <c r="F60">
        <v>0</v>
      </c>
      <c r="G60">
        <v>0</v>
      </c>
      <c r="H60">
        <v>0</v>
      </c>
      <c r="I60">
        <v>0</v>
      </c>
      <c r="J60">
        <v>0</v>
      </c>
      <c r="K60">
        <v>5</v>
      </c>
      <c r="L60">
        <v>0</v>
      </c>
      <c r="M60">
        <v>5</v>
      </c>
      <c r="O60" t="s">
        <v>298</v>
      </c>
      <c r="P60" s="10" t="s">
        <v>779</v>
      </c>
      <c r="Q60" s="10" t="s">
        <v>625</v>
      </c>
      <c r="R60">
        <v>0</v>
      </c>
      <c r="S60">
        <v>0</v>
      </c>
      <c r="T60">
        <v>0</v>
      </c>
      <c r="U60">
        <v>0</v>
      </c>
      <c r="V60">
        <v>0</v>
      </c>
      <c r="W60">
        <v>0</v>
      </c>
      <c r="X60">
        <v>3</v>
      </c>
      <c r="Y60">
        <v>0</v>
      </c>
      <c r="Z60">
        <v>0</v>
      </c>
      <c r="AA60">
        <v>3</v>
      </c>
    </row>
    <row r="61" spans="2:27" x14ac:dyDescent="0.25">
      <c r="B61" s="10" t="s">
        <v>145</v>
      </c>
      <c r="C61" s="10" t="s">
        <v>146</v>
      </c>
      <c r="D61">
        <v>75</v>
      </c>
      <c r="E61">
        <v>25</v>
      </c>
      <c r="F61">
        <v>3</v>
      </c>
      <c r="G61">
        <v>1</v>
      </c>
      <c r="H61">
        <v>0</v>
      </c>
      <c r="I61">
        <v>0</v>
      </c>
      <c r="J61">
        <v>0</v>
      </c>
      <c r="K61">
        <v>0</v>
      </c>
      <c r="L61">
        <v>0</v>
      </c>
      <c r="M61">
        <v>104</v>
      </c>
      <c r="O61" t="s">
        <v>298</v>
      </c>
      <c r="P61" s="10" t="s">
        <v>159</v>
      </c>
      <c r="Q61" s="10" t="s">
        <v>160</v>
      </c>
      <c r="R61">
        <v>16</v>
      </c>
      <c r="S61">
        <v>18</v>
      </c>
      <c r="T61">
        <v>30</v>
      </c>
      <c r="U61">
        <v>33</v>
      </c>
      <c r="V61">
        <v>1</v>
      </c>
      <c r="W61">
        <v>0</v>
      </c>
      <c r="X61">
        <v>0</v>
      </c>
      <c r="Y61">
        <v>15</v>
      </c>
      <c r="Z61">
        <v>14</v>
      </c>
      <c r="AA61">
        <v>127</v>
      </c>
    </row>
    <row r="62" spans="2:27" x14ac:dyDescent="0.25">
      <c r="B62" s="10" t="s">
        <v>147</v>
      </c>
      <c r="C62" s="10" t="s">
        <v>148</v>
      </c>
      <c r="D62">
        <v>1</v>
      </c>
      <c r="E62">
        <v>10</v>
      </c>
      <c r="F62">
        <v>7</v>
      </c>
      <c r="G62">
        <v>5</v>
      </c>
      <c r="H62">
        <v>0</v>
      </c>
      <c r="I62">
        <v>0</v>
      </c>
      <c r="J62">
        <v>0</v>
      </c>
      <c r="K62">
        <v>6</v>
      </c>
      <c r="L62">
        <v>1</v>
      </c>
      <c r="M62">
        <v>30</v>
      </c>
      <c r="O62" t="s">
        <v>298</v>
      </c>
      <c r="P62" s="10" t="s">
        <v>161</v>
      </c>
      <c r="Q62" s="10" t="s">
        <v>162</v>
      </c>
      <c r="R62">
        <v>0</v>
      </c>
      <c r="S62">
        <v>0</v>
      </c>
      <c r="T62">
        <v>0</v>
      </c>
      <c r="U62">
        <v>0</v>
      </c>
      <c r="V62">
        <v>0</v>
      </c>
      <c r="W62">
        <v>0</v>
      </c>
      <c r="X62">
        <v>0</v>
      </c>
      <c r="Y62">
        <v>0</v>
      </c>
      <c r="Z62">
        <v>99</v>
      </c>
      <c r="AA62">
        <v>99</v>
      </c>
    </row>
    <row r="63" spans="2:27" x14ac:dyDescent="0.25">
      <c r="B63" s="10" t="s">
        <v>149</v>
      </c>
      <c r="C63" s="10" t="s">
        <v>150</v>
      </c>
      <c r="D63">
        <v>6</v>
      </c>
      <c r="E63">
        <v>8</v>
      </c>
      <c r="F63">
        <v>4</v>
      </c>
      <c r="G63">
        <v>9</v>
      </c>
      <c r="H63">
        <v>1</v>
      </c>
      <c r="I63">
        <v>0</v>
      </c>
      <c r="J63">
        <v>0</v>
      </c>
      <c r="K63">
        <v>13</v>
      </c>
      <c r="L63">
        <v>4</v>
      </c>
      <c r="M63">
        <v>45</v>
      </c>
      <c r="O63" t="s">
        <v>298</v>
      </c>
      <c r="P63" s="10" t="s">
        <v>163</v>
      </c>
      <c r="Q63" s="10" t="s">
        <v>164</v>
      </c>
      <c r="R63">
        <v>298</v>
      </c>
      <c r="S63">
        <v>269</v>
      </c>
      <c r="T63">
        <v>234</v>
      </c>
      <c r="U63">
        <v>307</v>
      </c>
      <c r="V63">
        <v>0</v>
      </c>
      <c r="W63">
        <v>0</v>
      </c>
      <c r="X63">
        <v>0</v>
      </c>
      <c r="Y63">
        <v>148</v>
      </c>
      <c r="Z63">
        <v>0</v>
      </c>
      <c r="AA63">
        <v>1256</v>
      </c>
    </row>
    <row r="64" spans="2:27" x14ac:dyDescent="0.25">
      <c r="B64" s="10" t="s">
        <v>151</v>
      </c>
      <c r="C64" s="10" t="s">
        <v>152</v>
      </c>
      <c r="D64">
        <v>0</v>
      </c>
      <c r="E64">
        <v>0</v>
      </c>
      <c r="F64">
        <v>0</v>
      </c>
      <c r="G64">
        <v>0</v>
      </c>
      <c r="H64">
        <v>0</v>
      </c>
      <c r="I64">
        <v>0</v>
      </c>
      <c r="J64">
        <v>0</v>
      </c>
      <c r="K64">
        <v>7</v>
      </c>
      <c r="L64">
        <v>5</v>
      </c>
      <c r="M64">
        <v>12</v>
      </c>
      <c r="O64" t="s">
        <v>298</v>
      </c>
      <c r="P64" s="10" t="s">
        <v>165</v>
      </c>
      <c r="Q64" s="10" t="s">
        <v>166</v>
      </c>
      <c r="R64">
        <v>48</v>
      </c>
      <c r="S64">
        <v>44</v>
      </c>
      <c r="T64">
        <v>43</v>
      </c>
      <c r="U64">
        <v>62</v>
      </c>
      <c r="V64">
        <v>0</v>
      </c>
      <c r="W64">
        <v>0</v>
      </c>
      <c r="X64">
        <v>0</v>
      </c>
      <c r="Y64">
        <v>0</v>
      </c>
      <c r="Z64">
        <v>0</v>
      </c>
      <c r="AA64">
        <v>197</v>
      </c>
    </row>
    <row r="65" spans="1:27" x14ac:dyDescent="0.25">
      <c r="B65" s="10" t="s">
        <v>153</v>
      </c>
      <c r="C65" s="10" t="s">
        <v>154</v>
      </c>
      <c r="D65">
        <v>7</v>
      </c>
      <c r="E65">
        <v>9</v>
      </c>
      <c r="F65">
        <v>8</v>
      </c>
      <c r="G65">
        <v>13</v>
      </c>
      <c r="H65">
        <v>1</v>
      </c>
      <c r="I65">
        <v>0</v>
      </c>
      <c r="J65">
        <v>0</v>
      </c>
      <c r="K65">
        <v>0</v>
      </c>
      <c r="L65">
        <v>0</v>
      </c>
      <c r="M65">
        <v>38</v>
      </c>
      <c r="O65" t="s">
        <v>298</v>
      </c>
      <c r="P65" s="10" t="s">
        <v>167</v>
      </c>
      <c r="Q65" s="10" t="s">
        <v>168</v>
      </c>
      <c r="R65">
        <v>1</v>
      </c>
      <c r="S65">
        <v>4</v>
      </c>
      <c r="T65">
        <v>3</v>
      </c>
      <c r="U65">
        <v>5</v>
      </c>
      <c r="V65">
        <v>0</v>
      </c>
      <c r="W65">
        <v>0</v>
      </c>
      <c r="X65">
        <v>0</v>
      </c>
      <c r="Y65">
        <v>8</v>
      </c>
      <c r="Z65">
        <v>2</v>
      </c>
      <c r="AA65">
        <v>23</v>
      </c>
    </row>
    <row r="66" spans="1:27" x14ac:dyDescent="0.25">
      <c r="B66" s="10" t="s">
        <v>155</v>
      </c>
      <c r="C66" s="10" t="s">
        <v>156</v>
      </c>
      <c r="D66">
        <v>0</v>
      </c>
      <c r="E66">
        <v>0</v>
      </c>
      <c r="F66">
        <v>0</v>
      </c>
      <c r="G66">
        <v>0</v>
      </c>
      <c r="H66">
        <v>0</v>
      </c>
      <c r="I66">
        <v>0</v>
      </c>
      <c r="J66">
        <v>1</v>
      </c>
      <c r="K66">
        <v>0</v>
      </c>
      <c r="L66">
        <v>0</v>
      </c>
      <c r="M66">
        <v>1</v>
      </c>
      <c r="O66" t="s">
        <v>298</v>
      </c>
      <c r="P66" s="10" t="s">
        <v>626</v>
      </c>
      <c r="Q66" s="10" t="s">
        <v>627</v>
      </c>
      <c r="R66">
        <v>0</v>
      </c>
      <c r="S66">
        <v>0</v>
      </c>
      <c r="T66">
        <v>0</v>
      </c>
      <c r="U66">
        <v>0</v>
      </c>
      <c r="V66">
        <v>0</v>
      </c>
      <c r="W66">
        <v>0</v>
      </c>
      <c r="X66">
        <v>1</v>
      </c>
      <c r="Y66">
        <v>0</v>
      </c>
      <c r="Z66">
        <v>0</v>
      </c>
      <c r="AA66">
        <v>1</v>
      </c>
    </row>
    <row r="67" spans="1:27" x14ac:dyDescent="0.25">
      <c r="B67" s="10" t="s">
        <v>157</v>
      </c>
      <c r="C67" s="10" t="s">
        <v>158</v>
      </c>
      <c r="D67">
        <v>0</v>
      </c>
      <c r="E67">
        <v>0</v>
      </c>
      <c r="F67">
        <v>0</v>
      </c>
      <c r="G67">
        <v>0</v>
      </c>
      <c r="H67">
        <v>0</v>
      </c>
      <c r="I67">
        <v>0</v>
      </c>
      <c r="J67">
        <v>0</v>
      </c>
      <c r="K67">
        <v>7</v>
      </c>
      <c r="L67">
        <v>0</v>
      </c>
      <c r="M67">
        <v>7</v>
      </c>
      <c r="O67" t="s">
        <v>298</v>
      </c>
      <c r="P67" s="10" t="s">
        <v>679</v>
      </c>
      <c r="Q67" s="10" t="s">
        <v>680</v>
      </c>
      <c r="R67">
        <v>0</v>
      </c>
      <c r="S67">
        <v>0</v>
      </c>
      <c r="T67">
        <v>0</v>
      </c>
      <c r="U67">
        <v>0</v>
      </c>
      <c r="V67">
        <v>0</v>
      </c>
      <c r="W67">
        <v>0</v>
      </c>
      <c r="X67">
        <v>1</v>
      </c>
      <c r="Y67">
        <v>0</v>
      </c>
      <c r="Z67">
        <v>0</v>
      </c>
      <c r="AA67">
        <v>1</v>
      </c>
    </row>
    <row r="68" spans="1:27" x14ac:dyDescent="0.25">
      <c r="B68" s="10" t="s">
        <v>624</v>
      </c>
      <c r="C68" s="10" t="s">
        <v>676</v>
      </c>
      <c r="D68">
        <v>0</v>
      </c>
      <c r="E68">
        <v>0</v>
      </c>
      <c r="F68">
        <v>0</v>
      </c>
      <c r="G68">
        <v>0</v>
      </c>
      <c r="H68">
        <v>0</v>
      </c>
      <c r="I68">
        <v>0</v>
      </c>
      <c r="J68">
        <v>0</v>
      </c>
      <c r="K68">
        <v>8</v>
      </c>
      <c r="L68">
        <v>0</v>
      </c>
      <c r="M68">
        <v>8</v>
      </c>
      <c r="O68" t="s">
        <v>298</v>
      </c>
      <c r="P68" s="10" t="s">
        <v>169</v>
      </c>
      <c r="Q68" s="10" t="s">
        <v>170</v>
      </c>
      <c r="R68">
        <v>25</v>
      </c>
      <c r="S68">
        <v>25</v>
      </c>
      <c r="T68">
        <v>22</v>
      </c>
      <c r="U68">
        <v>15</v>
      </c>
      <c r="V68">
        <v>0</v>
      </c>
      <c r="W68">
        <v>0</v>
      </c>
      <c r="X68">
        <v>0</v>
      </c>
      <c r="Y68">
        <v>0</v>
      </c>
      <c r="Z68">
        <v>0</v>
      </c>
      <c r="AA68">
        <v>87</v>
      </c>
    </row>
    <row r="69" spans="1:27" x14ac:dyDescent="0.25">
      <c r="B69" s="10" t="s">
        <v>624</v>
      </c>
      <c r="C69" s="10" t="s">
        <v>625</v>
      </c>
      <c r="D69">
        <v>0</v>
      </c>
      <c r="E69">
        <v>0</v>
      </c>
      <c r="F69">
        <v>0</v>
      </c>
      <c r="G69">
        <v>0</v>
      </c>
      <c r="H69">
        <v>0</v>
      </c>
      <c r="I69">
        <v>0</v>
      </c>
      <c r="J69">
        <v>3</v>
      </c>
      <c r="K69">
        <v>0</v>
      </c>
      <c r="L69">
        <v>0</v>
      </c>
      <c r="M69">
        <v>3</v>
      </c>
      <c r="O69" t="s">
        <v>298</v>
      </c>
      <c r="P69" s="10" t="s">
        <v>630</v>
      </c>
      <c r="Q69" s="10" t="s">
        <v>631</v>
      </c>
      <c r="R69">
        <v>0</v>
      </c>
      <c r="S69">
        <v>0</v>
      </c>
      <c r="T69">
        <v>0</v>
      </c>
      <c r="U69">
        <v>0</v>
      </c>
      <c r="V69">
        <v>0</v>
      </c>
      <c r="W69">
        <v>0</v>
      </c>
      <c r="X69">
        <v>1</v>
      </c>
      <c r="Y69">
        <v>0</v>
      </c>
      <c r="Z69">
        <v>0</v>
      </c>
      <c r="AA69">
        <v>1</v>
      </c>
    </row>
    <row r="70" spans="1:27" x14ac:dyDescent="0.25">
      <c r="B70" s="10" t="s">
        <v>159</v>
      </c>
      <c r="C70" s="10" t="s">
        <v>160</v>
      </c>
      <c r="D70">
        <v>16</v>
      </c>
      <c r="E70">
        <v>18</v>
      </c>
      <c r="F70">
        <v>30</v>
      </c>
      <c r="G70">
        <v>33</v>
      </c>
      <c r="H70">
        <v>1</v>
      </c>
      <c r="I70">
        <v>0</v>
      </c>
      <c r="J70">
        <v>0</v>
      </c>
      <c r="K70">
        <v>15</v>
      </c>
      <c r="L70">
        <v>14</v>
      </c>
      <c r="M70">
        <v>127</v>
      </c>
      <c r="O70" t="s">
        <v>298</v>
      </c>
      <c r="P70" s="10" t="s">
        <v>681</v>
      </c>
      <c r="Q70" s="10" t="s">
        <v>682</v>
      </c>
      <c r="R70">
        <v>0</v>
      </c>
      <c r="S70">
        <v>0</v>
      </c>
      <c r="T70">
        <v>0</v>
      </c>
      <c r="U70">
        <v>0</v>
      </c>
      <c r="V70">
        <v>0</v>
      </c>
      <c r="W70">
        <v>0</v>
      </c>
      <c r="X70">
        <v>1</v>
      </c>
      <c r="Y70">
        <v>0</v>
      </c>
      <c r="Z70">
        <v>0</v>
      </c>
      <c r="AA70">
        <v>1</v>
      </c>
    </row>
    <row r="71" spans="1:27" x14ac:dyDescent="0.25">
      <c r="B71" s="10" t="s">
        <v>161</v>
      </c>
      <c r="C71" s="10" t="s">
        <v>162</v>
      </c>
      <c r="D71">
        <v>0</v>
      </c>
      <c r="E71">
        <v>0</v>
      </c>
      <c r="F71">
        <v>0</v>
      </c>
      <c r="G71">
        <v>0</v>
      </c>
      <c r="H71">
        <v>0</v>
      </c>
      <c r="I71">
        <v>0</v>
      </c>
      <c r="J71">
        <v>0</v>
      </c>
      <c r="K71">
        <v>0</v>
      </c>
      <c r="L71">
        <v>99</v>
      </c>
      <c r="M71">
        <v>99</v>
      </c>
      <c r="O71" t="s">
        <v>298</v>
      </c>
      <c r="P71" s="10" t="s">
        <v>683</v>
      </c>
      <c r="Q71" s="10" t="s">
        <v>684</v>
      </c>
      <c r="R71">
        <v>0</v>
      </c>
      <c r="S71">
        <v>0</v>
      </c>
      <c r="T71">
        <v>0</v>
      </c>
      <c r="U71">
        <v>0</v>
      </c>
      <c r="V71">
        <v>0</v>
      </c>
      <c r="W71">
        <v>0</v>
      </c>
      <c r="X71">
        <v>4</v>
      </c>
      <c r="Y71">
        <v>0</v>
      </c>
      <c r="Z71">
        <v>0</v>
      </c>
      <c r="AA71">
        <v>4</v>
      </c>
    </row>
    <row r="72" spans="1:27" x14ac:dyDescent="0.25">
      <c r="B72" s="10" t="s">
        <v>163</v>
      </c>
      <c r="C72" s="10" t="s">
        <v>164</v>
      </c>
      <c r="D72">
        <v>298</v>
      </c>
      <c r="E72">
        <v>269</v>
      </c>
      <c r="F72">
        <v>234</v>
      </c>
      <c r="G72">
        <v>307</v>
      </c>
      <c r="H72">
        <v>0</v>
      </c>
      <c r="I72">
        <v>0</v>
      </c>
      <c r="J72">
        <v>0</v>
      </c>
      <c r="K72">
        <v>148</v>
      </c>
      <c r="L72">
        <v>0</v>
      </c>
      <c r="M72">
        <v>1256</v>
      </c>
      <c r="O72" t="s">
        <v>298</v>
      </c>
      <c r="P72" s="10" t="s">
        <v>632</v>
      </c>
      <c r="Q72" s="10" t="s">
        <v>633</v>
      </c>
      <c r="R72">
        <v>0</v>
      </c>
      <c r="S72">
        <v>0</v>
      </c>
      <c r="T72">
        <v>0</v>
      </c>
      <c r="U72">
        <v>0</v>
      </c>
      <c r="V72">
        <v>0</v>
      </c>
      <c r="W72">
        <v>0</v>
      </c>
      <c r="X72">
        <v>2</v>
      </c>
      <c r="Y72">
        <v>0</v>
      </c>
      <c r="Z72">
        <v>0</v>
      </c>
      <c r="AA72">
        <v>2</v>
      </c>
    </row>
    <row r="73" spans="1:27" x14ac:dyDescent="0.25">
      <c r="B73" s="10" t="s">
        <v>165</v>
      </c>
      <c r="C73" s="10" t="s">
        <v>166</v>
      </c>
      <c r="D73">
        <v>48</v>
      </c>
      <c r="E73">
        <v>44</v>
      </c>
      <c r="F73">
        <v>43</v>
      </c>
      <c r="G73">
        <v>62</v>
      </c>
      <c r="H73">
        <v>0</v>
      </c>
      <c r="I73">
        <v>0</v>
      </c>
      <c r="J73">
        <v>0</v>
      </c>
      <c r="K73">
        <v>0</v>
      </c>
      <c r="L73">
        <v>0</v>
      </c>
      <c r="M73">
        <v>197</v>
      </c>
      <c r="O73" t="s">
        <v>298</v>
      </c>
      <c r="P73" s="10" t="s">
        <v>634</v>
      </c>
      <c r="Q73" s="10" t="s">
        <v>635</v>
      </c>
      <c r="R73">
        <v>0</v>
      </c>
      <c r="S73">
        <v>0</v>
      </c>
      <c r="T73">
        <v>0</v>
      </c>
      <c r="U73">
        <v>0</v>
      </c>
      <c r="V73">
        <v>0</v>
      </c>
      <c r="W73">
        <v>0</v>
      </c>
      <c r="X73">
        <v>1</v>
      </c>
      <c r="Y73">
        <v>0</v>
      </c>
      <c r="Z73">
        <v>0</v>
      </c>
      <c r="AA73">
        <v>1</v>
      </c>
    </row>
    <row r="74" spans="1:27" x14ac:dyDescent="0.25">
      <c r="B74" s="10" t="s">
        <v>167</v>
      </c>
      <c r="C74" s="10" t="s">
        <v>168</v>
      </c>
      <c r="D74">
        <v>1</v>
      </c>
      <c r="E74">
        <v>4</v>
      </c>
      <c r="F74">
        <v>3</v>
      </c>
      <c r="G74">
        <v>5</v>
      </c>
      <c r="H74">
        <v>0</v>
      </c>
      <c r="I74">
        <v>0</v>
      </c>
      <c r="J74">
        <v>0</v>
      </c>
      <c r="K74">
        <v>8</v>
      </c>
      <c r="L74">
        <v>2</v>
      </c>
      <c r="M74">
        <v>23</v>
      </c>
      <c r="O74" s="35" t="s">
        <v>298</v>
      </c>
      <c r="P74" s="79" t="s">
        <v>636</v>
      </c>
      <c r="Q74" s="79" t="s">
        <v>637</v>
      </c>
      <c r="R74" s="35">
        <v>0</v>
      </c>
      <c r="S74" s="35">
        <v>0</v>
      </c>
      <c r="T74" s="35">
        <v>0</v>
      </c>
      <c r="U74" s="35">
        <v>0</v>
      </c>
      <c r="V74" s="35">
        <v>0</v>
      </c>
      <c r="W74" s="35">
        <v>0</v>
      </c>
      <c r="X74" s="35">
        <v>1</v>
      </c>
      <c r="Y74" s="35">
        <v>0</v>
      </c>
      <c r="Z74" s="35">
        <v>0</v>
      </c>
      <c r="AA74" s="35">
        <v>1</v>
      </c>
    </row>
    <row r="75" spans="1:27" x14ac:dyDescent="0.25">
      <c r="B75" s="10" t="s">
        <v>626</v>
      </c>
      <c r="C75" s="10" t="s">
        <v>627</v>
      </c>
      <c r="D75">
        <v>0</v>
      </c>
      <c r="E75">
        <v>0</v>
      </c>
      <c r="F75">
        <v>0</v>
      </c>
      <c r="G75">
        <v>0</v>
      </c>
      <c r="H75">
        <v>0</v>
      </c>
      <c r="I75">
        <v>0</v>
      </c>
      <c r="J75">
        <v>1</v>
      </c>
      <c r="K75">
        <v>0</v>
      </c>
      <c r="L75">
        <v>0</v>
      </c>
      <c r="M75">
        <v>1</v>
      </c>
      <c r="O75" t="s">
        <v>299</v>
      </c>
      <c r="P75" s="10" t="s">
        <v>173</v>
      </c>
      <c r="Q75" s="10" t="s">
        <v>174</v>
      </c>
      <c r="R75">
        <v>12</v>
      </c>
      <c r="S75">
        <v>17</v>
      </c>
      <c r="T75">
        <v>18</v>
      </c>
      <c r="U75">
        <v>20</v>
      </c>
      <c r="V75">
        <v>0</v>
      </c>
      <c r="W75">
        <v>0</v>
      </c>
      <c r="X75">
        <v>0</v>
      </c>
      <c r="Y75">
        <v>0</v>
      </c>
      <c r="Z75">
        <v>0</v>
      </c>
      <c r="AA75">
        <v>67</v>
      </c>
    </row>
    <row r="76" spans="1:27" x14ac:dyDescent="0.25">
      <c r="B76" s="10" t="s">
        <v>679</v>
      </c>
      <c r="C76" s="10" t="s">
        <v>680</v>
      </c>
      <c r="D76">
        <v>0</v>
      </c>
      <c r="E76">
        <v>0</v>
      </c>
      <c r="F76">
        <v>0</v>
      </c>
      <c r="G76">
        <v>0</v>
      </c>
      <c r="H76">
        <v>0</v>
      </c>
      <c r="I76">
        <v>0</v>
      </c>
      <c r="J76">
        <v>1</v>
      </c>
      <c r="K76">
        <v>0</v>
      </c>
      <c r="L76">
        <v>0</v>
      </c>
      <c r="M76">
        <v>1</v>
      </c>
      <c r="O76" t="s">
        <v>299</v>
      </c>
      <c r="P76" s="10" t="s">
        <v>175</v>
      </c>
      <c r="Q76" s="10" t="s">
        <v>176</v>
      </c>
      <c r="R76">
        <v>0</v>
      </c>
      <c r="S76">
        <v>0</v>
      </c>
      <c r="T76">
        <v>0</v>
      </c>
      <c r="U76">
        <v>0</v>
      </c>
      <c r="V76">
        <v>0</v>
      </c>
      <c r="W76">
        <v>0</v>
      </c>
      <c r="X76">
        <v>0</v>
      </c>
      <c r="Y76">
        <v>13</v>
      </c>
      <c r="Z76">
        <v>0</v>
      </c>
      <c r="AA76">
        <v>13</v>
      </c>
    </row>
    <row r="77" spans="1:27" x14ac:dyDescent="0.25">
      <c r="A77" s="10"/>
      <c r="B77" s="10" t="s">
        <v>169</v>
      </c>
      <c r="C77" s="10" t="s">
        <v>170</v>
      </c>
      <c r="D77">
        <v>25</v>
      </c>
      <c r="E77">
        <v>25</v>
      </c>
      <c r="F77">
        <v>22</v>
      </c>
      <c r="G77">
        <v>15</v>
      </c>
      <c r="H77">
        <v>0</v>
      </c>
      <c r="I77">
        <v>0</v>
      </c>
      <c r="J77">
        <v>0</v>
      </c>
      <c r="K77">
        <v>0</v>
      </c>
      <c r="L77">
        <v>0</v>
      </c>
      <c r="M77">
        <v>87</v>
      </c>
      <c r="O77" t="s">
        <v>299</v>
      </c>
      <c r="P77" s="10" t="s">
        <v>97</v>
      </c>
      <c r="Q77" s="10" t="s">
        <v>98</v>
      </c>
      <c r="R77">
        <v>0</v>
      </c>
      <c r="S77">
        <v>0</v>
      </c>
      <c r="T77">
        <v>0</v>
      </c>
      <c r="U77">
        <v>0</v>
      </c>
      <c r="V77">
        <v>0</v>
      </c>
      <c r="W77">
        <v>0</v>
      </c>
      <c r="X77">
        <v>0</v>
      </c>
      <c r="Y77">
        <v>0</v>
      </c>
      <c r="Z77">
        <v>1</v>
      </c>
      <c r="AA77">
        <v>1</v>
      </c>
    </row>
    <row r="78" spans="1:27" x14ac:dyDescent="0.25">
      <c r="A78" s="10"/>
      <c r="B78" s="10" t="s">
        <v>630</v>
      </c>
      <c r="C78" s="10" t="s">
        <v>631</v>
      </c>
      <c r="D78">
        <v>0</v>
      </c>
      <c r="E78">
        <v>0</v>
      </c>
      <c r="F78">
        <v>0</v>
      </c>
      <c r="G78">
        <v>0</v>
      </c>
      <c r="H78">
        <v>0</v>
      </c>
      <c r="I78">
        <v>0</v>
      </c>
      <c r="J78">
        <v>1</v>
      </c>
      <c r="K78">
        <v>0</v>
      </c>
      <c r="L78">
        <v>0</v>
      </c>
      <c r="M78">
        <v>1</v>
      </c>
      <c r="O78" t="s">
        <v>299</v>
      </c>
      <c r="P78" s="10" t="s">
        <v>685</v>
      </c>
      <c r="Q78" s="10" t="s">
        <v>686</v>
      </c>
      <c r="R78">
        <v>5</v>
      </c>
      <c r="S78">
        <v>7</v>
      </c>
      <c r="T78">
        <v>5</v>
      </c>
      <c r="U78">
        <v>1</v>
      </c>
      <c r="V78">
        <v>0</v>
      </c>
      <c r="W78">
        <v>0</v>
      </c>
      <c r="X78">
        <v>0</v>
      </c>
      <c r="Y78">
        <v>0</v>
      </c>
      <c r="Z78">
        <v>0</v>
      </c>
      <c r="AA78">
        <v>18</v>
      </c>
    </row>
    <row r="79" spans="1:27" x14ac:dyDescent="0.25">
      <c r="B79" s="10" t="s">
        <v>681</v>
      </c>
      <c r="C79" s="10" t="s">
        <v>682</v>
      </c>
      <c r="D79">
        <v>0</v>
      </c>
      <c r="E79">
        <v>0</v>
      </c>
      <c r="F79">
        <v>0</v>
      </c>
      <c r="G79">
        <v>0</v>
      </c>
      <c r="H79">
        <v>0</v>
      </c>
      <c r="I79">
        <v>0</v>
      </c>
      <c r="J79">
        <v>1</v>
      </c>
      <c r="K79">
        <v>0</v>
      </c>
      <c r="L79">
        <v>0</v>
      </c>
      <c r="M79">
        <v>1</v>
      </c>
      <c r="O79" t="s">
        <v>299</v>
      </c>
      <c r="P79" s="10" t="s">
        <v>177</v>
      </c>
      <c r="Q79" s="10" t="s">
        <v>178</v>
      </c>
      <c r="R79">
        <v>0</v>
      </c>
      <c r="S79">
        <v>0</v>
      </c>
      <c r="T79">
        <v>0</v>
      </c>
      <c r="U79">
        <v>0</v>
      </c>
      <c r="V79">
        <v>0</v>
      </c>
      <c r="W79">
        <v>0</v>
      </c>
      <c r="X79">
        <v>0</v>
      </c>
      <c r="Y79">
        <v>2</v>
      </c>
      <c r="Z79">
        <v>3</v>
      </c>
      <c r="AA79">
        <v>5</v>
      </c>
    </row>
    <row r="80" spans="1:27" x14ac:dyDescent="0.25">
      <c r="A80" s="10"/>
      <c r="B80" s="10" t="s">
        <v>683</v>
      </c>
      <c r="C80" s="10" t="s">
        <v>684</v>
      </c>
      <c r="D80">
        <v>0</v>
      </c>
      <c r="E80">
        <v>0</v>
      </c>
      <c r="F80">
        <v>0</v>
      </c>
      <c r="G80">
        <v>0</v>
      </c>
      <c r="H80">
        <v>0</v>
      </c>
      <c r="I80">
        <v>0</v>
      </c>
      <c r="J80">
        <v>4</v>
      </c>
      <c r="K80">
        <v>0</v>
      </c>
      <c r="L80">
        <v>0</v>
      </c>
      <c r="M80">
        <v>4</v>
      </c>
      <c r="O80" t="s">
        <v>299</v>
      </c>
      <c r="P80" s="10" t="s">
        <v>179</v>
      </c>
      <c r="Q80" s="10" t="s">
        <v>180</v>
      </c>
      <c r="R80">
        <v>0</v>
      </c>
      <c r="S80">
        <v>0</v>
      </c>
      <c r="T80">
        <v>0</v>
      </c>
      <c r="U80">
        <v>0</v>
      </c>
      <c r="V80">
        <v>0</v>
      </c>
      <c r="W80">
        <v>0</v>
      </c>
      <c r="X80">
        <v>0</v>
      </c>
      <c r="Y80">
        <v>6</v>
      </c>
      <c r="Z80">
        <v>0</v>
      </c>
      <c r="AA80">
        <v>6</v>
      </c>
    </row>
    <row r="81" spans="1:27" x14ac:dyDescent="0.25">
      <c r="B81" s="10" t="s">
        <v>632</v>
      </c>
      <c r="C81" s="10" t="s">
        <v>633</v>
      </c>
      <c r="D81">
        <v>0</v>
      </c>
      <c r="E81">
        <v>0</v>
      </c>
      <c r="F81">
        <v>0</v>
      </c>
      <c r="G81">
        <v>0</v>
      </c>
      <c r="H81">
        <v>0</v>
      </c>
      <c r="I81">
        <v>0</v>
      </c>
      <c r="J81">
        <v>2</v>
      </c>
      <c r="K81">
        <v>0</v>
      </c>
      <c r="L81">
        <v>0</v>
      </c>
      <c r="M81">
        <v>2</v>
      </c>
      <c r="O81" t="s">
        <v>299</v>
      </c>
      <c r="P81" s="10" t="s">
        <v>181</v>
      </c>
      <c r="Q81" s="10" t="s">
        <v>182</v>
      </c>
      <c r="R81">
        <v>0</v>
      </c>
      <c r="S81">
        <v>0</v>
      </c>
      <c r="T81">
        <v>0</v>
      </c>
      <c r="U81">
        <v>0</v>
      </c>
      <c r="V81">
        <v>0</v>
      </c>
      <c r="W81">
        <v>0</v>
      </c>
      <c r="X81">
        <v>0</v>
      </c>
      <c r="Y81">
        <v>0</v>
      </c>
      <c r="Z81">
        <v>16</v>
      </c>
      <c r="AA81">
        <v>16</v>
      </c>
    </row>
    <row r="82" spans="1:27" x14ac:dyDescent="0.25">
      <c r="B82" s="10" t="s">
        <v>634</v>
      </c>
      <c r="C82" s="10" t="s">
        <v>635</v>
      </c>
      <c r="D82">
        <v>0</v>
      </c>
      <c r="E82">
        <v>0</v>
      </c>
      <c r="F82">
        <v>0</v>
      </c>
      <c r="G82">
        <v>0</v>
      </c>
      <c r="H82">
        <v>0</v>
      </c>
      <c r="I82">
        <v>0</v>
      </c>
      <c r="J82">
        <v>1</v>
      </c>
      <c r="K82">
        <v>0</v>
      </c>
      <c r="L82">
        <v>0</v>
      </c>
      <c r="M82">
        <v>1</v>
      </c>
      <c r="O82" t="s">
        <v>299</v>
      </c>
      <c r="P82" s="10" t="s">
        <v>183</v>
      </c>
      <c r="Q82" s="10" t="s">
        <v>184</v>
      </c>
      <c r="R82">
        <v>18</v>
      </c>
      <c r="S82">
        <v>13</v>
      </c>
      <c r="T82">
        <v>23</v>
      </c>
      <c r="U82">
        <v>34</v>
      </c>
      <c r="V82">
        <v>0</v>
      </c>
      <c r="W82">
        <v>0</v>
      </c>
      <c r="X82">
        <v>0</v>
      </c>
      <c r="Y82">
        <v>0</v>
      </c>
      <c r="Z82">
        <v>0</v>
      </c>
      <c r="AA82">
        <v>88</v>
      </c>
    </row>
    <row r="83" spans="1:27" x14ac:dyDescent="0.25">
      <c r="B83" s="10" t="s">
        <v>636</v>
      </c>
      <c r="C83" s="10" t="s">
        <v>637</v>
      </c>
      <c r="D83">
        <v>0</v>
      </c>
      <c r="E83">
        <v>0</v>
      </c>
      <c r="F83">
        <v>0</v>
      </c>
      <c r="G83">
        <v>0</v>
      </c>
      <c r="H83">
        <v>0</v>
      </c>
      <c r="I83">
        <v>0</v>
      </c>
      <c r="J83">
        <v>1</v>
      </c>
      <c r="K83">
        <v>0</v>
      </c>
      <c r="L83">
        <v>0</v>
      </c>
      <c r="M83">
        <v>1</v>
      </c>
      <c r="O83" t="s">
        <v>299</v>
      </c>
      <c r="P83" s="10" t="s">
        <v>714</v>
      </c>
      <c r="Q83" s="10" t="s">
        <v>185</v>
      </c>
      <c r="R83">
        <v>0</v>
      </c>
      <c r="S83">
        <v>0</v>
      </c>
      <c r="T83">
        <v>0</v>
      </c>
      <c r="U83">
        <v>0</v>
      </c>
      <c r="V83">
        <v>0</v>
      </c>
      <c r="W83">
        <v>0</v>
      </c>
      <c r="X83">
        <v>0</v>
      </c>
      <c r="Y83">
        <v>8</v>
      </c>
      <c r="Z83">
        <v>0</v>
      </c>
      <c r="AA83">
        <v>8</v>
      </c>
    </row>
    <row r="84" spans="1:27" x14ac:dyDescent="0.25">
      <c r="A84" s="10" t="s">
        <v>72</v>
      </c>
      <c r="B84" s="10"/>
      <c r="C84" s="10"/>
      <c r="D84" t="s">
        <v>39</v>
      </c>
      <c r="E84" t="s">
        <v>39</v>
      </c>
      <c r="F84" t="s">
        <v>39</v>
      </c>
      <c r="G84" t="s">
        <v>39</v>
      </c>
      <c r="H84" t="s">
        <v>39</v>
      </c>
      <c r="I84" t="s">
        <v>39</v>
      </c>
      <c r="J84" t="s">
        <v>39</v>
      </c>
      <c r="K84" t="s">
        <v>39</v>
      </c>
      <c r="L84" t="s">
        <v>39</v>
      </c>
      <c r="M84" t="s">
        <v>39</v>
      </c>
      <c r="O84" t="s">
        <v>299</v>
      </c>
      <c r="P84" s="10" t="s">
        <v>738</v>
      </c>
      <c r="Q84" s="10" t="s">
        <v>739</v>
      </c>
      <c r="R84">
        <v>1</v>
      </c>
      <c r="S84">
        <v>0</v>
      </c>
      <c r="T84">
        <v>0</v>
      </c>
      <c r="U84">
        <v>0</v>
      </c>
      <c r="V84">
        <v>0</v>
      </c>
      <c r="W84">
        <v>0</v>
      </c>
      <c r="X84">
        <v>0</v>
      </c>
      <c r="Y84">
        <v>0</v>
      </c>
      <c r="Z84">
        <v>0</v>
      </c>
      <c r="AA84">
        <v>1</v>
      </c>
    </row>
    <row r="85" spans="1:27" x14ac:dyDescent="0.25">
      <c r="A85" s="10" t="s">
        <v>73</v>
      </c>
      <c r="B85" s="10"/>
      <c r="C85" s="10"/>
      <c r="D85">
        <v>854</v>
      </c>
      <c r="E85">
        <v>789</v>
      </c>
      <c r="F85">
        <v>726</v>
      </c>
      <c r="G85">
        <v>1021</v>
      </c>
      <c r="H85">
        <v>11</v>
      </c>
      <c r="I85">
        <v>0</v>
      </c>
      <c r="J85">
        <v>31</v>
      </c>
      <c r="K85">
        <v>396</v>
      </c>
      <c r="L85">
        <v>236</v>
      </c>
      <c r="M85">
        <v>4064</v>
      </c>
      <c r="O85" t="s">
        <v>299</v>
      </c>
      <c r="P85" s="10" t="s">
        <v>186</v>
      </c>
      <c r="Q85" s="10" t="s">
        <v>187</v>
      </c>
      <c r="R85">
        <v>0</v>
      </c>
      <c r="S85">
        <v>0</v>
      </c>
      <c r="T85">
        <v>0</v>
      </c>
      <c r="U85">
        <v>0</v>
      </c>
      <c r="V85">
        <v>0</v>
      </c>
      <c r="W85">
        <v>0</v>
      </c>
      <c r="X85">
        <v>0</v>
      </c>
      <c r="Y85">
        <v>11</v>
      </c>
      <c r="Z85">
        <v>0</v>
      </c>
      <c r="AA85">
        <v>11</v>
      </c>
    </row>
    <row r="86" spans="1:27" x14ac:dyDescent="0.25">
      <c r="B86" s="10"/>
      <c r="C86" s="10"/>
      <c r="O86" t="s">
        <v>299</v>
      </c>
      <c r="P86" s="10" t="s">
        <v>188</v>
      </c>
      <c r="Q86" s="10" t="s">
        <v>189</v>
      </c>
      <c r="R86">
        <v>0</v>
      </c>
      <c r="S86">
        <v>3</v>
      </c>
      <c r="T86">
        <v>0</v>
      </c>
      <c r="U86">
        <v>1</v>
      </c>
      <c r="V86">
        <v>0</v>
      </c>
      <c r="W86">
        <v>0</v>
      </c>
      <c r="X86">
        <v>0</v>
      </c>
      <c r="Y86">
        <v>0</v>
      </c>
      <c r="Z86">
        <v>0</v>
      </c>
      <c r="AA86">
        <v>4</v>
      </c>
    </row>
    <row r="87" spans="1:27" x14ac:dyDescent="0.25">
      <c r="A87" s="10" t="s">
        <v>47</v>
      </c>
      <c r="B87" s="10" t="s">
        <v>173</v>
      </c>
      <c r="C87" s="10" t="s">
        <v>174</v>
      </c>
      <c r="D87">
        <v>12</v>
      </c>
      <c r="E87">
        <v>17</v>
      </c>
      <c r="F87">
        <v>18</v>
      </c>
      <c r="G87">
        <v>20</v>
      </c>
      <c r="H87">
        <v>0</v>
      </c>
      <c r="I87">
        <v>0</v>
      </c>
      <c r="J87">
        <v>0</v>
      </c>
      <c r="K87">
        <v>0</v>
      </c>
      <c r="L87">
        <v>0</v>
      </c>
      <c r="M87">
        <v>67</v>
      </c>
      <c r="O87" t="s">
        <v>299</v>
      </c>
      <c r="P87" s="10" t="s">
        <v>190</v>
      </c>
      <c r="Q87" s="10" t="s">
        <v>191</v>
      </c>
      <c r="R87">
        <v>1</v>
      </c>
      <c r="S87">
        <v>2</v>
      </c>
      <c r="T87">
        <v>0</v>
      </c>
      <c r="U87">
        <v>2</v>
      </c>
      <c r="V87">
        <v>0</v>
      </c>
      <c r="W87">
        <v>0</v>
      </c>
      <c r="X87">
        <v>0</v>
      </c>
      <c r="Y87">
        <v>0</v>
      </c>
      <c r="Z87">
        <v>0</v>
      </c>
      <c r="AA87">
        <v>5</v>
      </c>
    </row>
    <row r="88" spans="1:27" x14ac:dyDescent="0.25">
      <c r="B88" s="10" t="s">
        <v>175</v>
      </c>
      <c r="C88" s="10" t="s">
        <v>176</v>
      </c>
      <c r="D88">
        <v>0</v>
      </c>
      <c r="E88">
        <v>0</v>
      </c>
      <c r="F88">
        <v>0</v>
      </c>
      <c r="G88">
        <v>0</v>
      </c>
      <c r="H88">
        <v>0</v>
      </c>
      <c r="I88">
        <v>0</v>
      </c>
      <c r="J88">
        <v>0</v>
      </c>
      <c r="K88">
        <v>13</v>
      </c>
      <c r="L88">
        <v>0</v>
      </c>
      <c r="M88">
        <v>13</v>
      </c>
      <c r="O88" s="35" t="s">
        <v>299</v>
      </c>
      <c r="P88" s="79" t="s">
        <v>192</v>
      </c>
      <c r="Q88" s="79" t="s">
        <v>193</v>
      </c>
      <c r="R88" s="35">
        <v>20</v>
      </c>
      <c r="S88" s="35">
        <v>21</v>
      </c>
      <c r="T88" s="35">
        <v>21</v>
      </c>
      <c r="U88" s="35">
        <v>17</v>
      </c>
      <c r="V88" s="35">
        <v>0</v>
      </c>
      <c r="W88" s="35">
        <v>0</v>
      </c>
      <c r="X88" s="35">
        <v>0</v>
      </c>
      <c r="Y88" s="35">
        <v>0</v>
      </c>
      <c r="Z88" s="35">
        <v>0</v>
      </c>
      <c r="AA88" s="35">
        <v>79</v>
      </c>
    </row>
    <row r="89" spans="1:27" x14ac:dyDescent="0.25">
      <c r="B89" s="10" t="s">
        <v>97</v>
      </c>
      <c r="C89" s="10" t="s">
        <v>98</v>
      </c>
      <c r="D89">
        <v>0</v>
      </c>
      <c r="E89">
        <v>0</v>
      </c>
      <c r="F89">
        <v>0</v>
      </c>
      <c r="G89">
        <v>0</v>
      </c>
      <c r="H89">
        <v>0</v>
      </c>
      <c r="I89">
        <v>0</v>
      </c>
      <c r="J89">
        <v>0</v>
      </c>
      <c r="K89">
        <v>0</v>
      </c>
      <c r="L89">
        <v>1</v>
      </c>
      <c r="M89">
        <v>1</v>
      </c>
      <c r="O89" t="s">
        <v>388</v>
      </c>
      <c r="P89" s="10" t="s">
        <v>196</v>
      </c>
      <c r="Q89" s="10" t="s">
        <v>197</v>
      </c>
      <c r="R89">
        <v>15</v>
      </c>
      <c r="S89">
        <v>20</v>
      </c>
      <c r="T89">
        <v>20</v>
      </c>
      <c r="U89">
        <v>18</v>
      </c>
      <c r="V89">
        <v>0</v>
      </c>
      <c r="W89">
        <v>0</v>
      </c>
      <c r="X89">
        <v>0</v>
      </c>
      <c r="Y89">
        <v>0</v>
      </c>
      <c r="Z89">
        <v>0</v>
      </c>
      <c r="AA89">
        <v>73</v>
      </c>
    </row>
    <row r="90" spans="1:27" x14ac:dyDescent="0.25">
      <c r="B90" s="10" t="s">
        <v>685</v>
      </c>
      <c r="C90" s="10" t="s">
        <v>686</v>
      </c>
      <c r="D90">
        <v>5</v>
      </c>
      <c r="E90">
        <v>7</v>
      </c>
      <c r="F90">
        <v>5</v>
      </c>
      <c r="G90">
        <v>1</v>
      </c>
      <c r="H90">
        <v>0</v>
      </c>
      <c r="I90">
        <v>0</v>
      </c>
      <c r="J90">
        <v>0</v>
      </c>
      <c r="K90">
        <v>0</v>
      </c>
      <c r="L90">
        <v>0</v>
      </c>
      <c r="M90">
        <v>18</v>
      </c>
      <c r="O90" t="s">
        <v>388</v>
      </c>
      <c r="P90" s="10" t="s">
        <v>715</v>
      </c>
      <c r="Q90" s="10" t="s">
        <v>199</v>
      </c>
      <c r="R90">
        <v>21</v>
      </c>
      <c r="S90">
        <v>20</v>
      </c>
      <c r="T90">
        <v>13</v>
      </c>
      <c r="U90">
        <v>3</v>
      </c>
      <c r="V90">
        <v>0</v>
      </c>
      <c r="W90">
        <v>0</v>
      </c>
      <c r="X90">
        <v>0</v>
      </c>
      <c r="Y90">
        <v>0</v>
      </c>
      <c r="Z90">
        <v>0</v>
      </c>
      <c r="AA90">
        <v>57</v>
      </c>
    </row>
    <row r="91" spans="1:27" x14ac:dyDescent="0.25">
      <c r="B91" s="10" t="s">
        <v>177</v>
      </c>
      <c r="C91" s="10" t="s">
        <v>178</v>
      </c>
      <c r="D91">
        <v>0</v>
      </c>
      <c r="E91">
        <v>0</v>
      </c>
      <c r="F91">
        <v>0</v>
      </c>
      <c r="G91">
        <v>0</v>
      </c>
      <c r="H91">
        <v>0</v>
      </c>
      <c r="I91">
        <v>0</v>
      </c>
      <c r="J91">
        <v>0</v>
      </c>
      <c r="K91">
        <v>2</v>
      </c>
      <c r="L91">
        <v>3</v>
      </c>
      <c r="M91">
        <v>5</v>
      </c>
      <c r="O91" s="35" t="s">
        <v>388</v>
      </c>
      <c r="P91" s="79" t="s">
        <v>716</v>
      </c>
      <c r="Q91" s="79" t="s">
        <v>198</v>
      </c>
      <c r="R91" s="35">
        <v>0</v>
      </c>
      <c r="S91" s="35">
        <v>0</v>
      </c>
      <c r="T91" s="35">
        <v>0</v>
      </c>
      <c r="U91" s="35">
        <v>0</v>
      </c>
      <c r="V91" s="35">
        <v>0</v>
      </c>
      <c r="W91" s="35">
        <v>0</v>
      </c>
      <c r="X91" s="35">
        <v>0</v>
      </c>
      <c r="Y91" s="35">
        <v>46</v>
      </c>
      <c r="Z91" s="35">
        <v>0</v>
      </c>
      <c r="AA91" s="35">
        <v>46</v>
      </c>
    </row>
    <row r="92" spans="1:27" x14ac:dyDescent="0.25">
      <c r="B92" s="10" t="s">
        <v>179</v>
      </c>
      <c r="C92" s="10" t="s">
        <v>180</v>
      </c>
      <c r="D92">
        <v>0</v>
      </c>
      <c r="E92">
        <v>0</v>
      </c>
      <c r="F92">
        <v>0</v>
      </c>
      <c r="G92">
        <v>0</v>
      </c>
      <c r="H92">
        <v>0</v>
      </c>
      <c r="I92">
        <v>0</v>
      </c>
      <c r="J92">
        <v>0</v>
      </c>
      <c r="K92">
        <v>6</v>
      </c>
      <c r="L92">
        <v>0</v>
      </c>
      <c r="M92">
        <v>6</v>
      </c>
      <c r="O92" t="s">
        <v>301</v>
      </c>
      <c r="P92" s="10" t="s">
        <v>200</v>
      </c>
      <c r="Q92" s="10" t="s">
        <v>201</v>
      </c>
      <c r="R92">
        <v>1</v>
      </c>
      <c r="S92">
        <v>1</v>
      </c>
      <c r="T92">
        <v>3</v>
      </c>
      <c r="U92">
        <v>2</v>
      </c>
      <c r="V92">
        <v>0</v>
      </c>
      <c r="W92">
        <v>0</v>
      </c>
      <c r="X92">
        <v>0</v>
      </c>
      <c r="Y92">
        <v>0</v>
      </c>
      <c r="Z92">
        <v>0</v>
      </c>
      <c r="AA92">
        <v>7</v>
      </c>
    </row>
    <row r="93" spans="1:27" x14ac:dyDescent="0.25">
      <c r="A93" s="10"/>
      <c r="B93" s="10" t="s">
        <v>181</v>
      </c>
      <c r="C93" s="10" t="s">
        <v>182</v>
      </c>
      <c r="D93">
        <v>0</v>
      </c>
      <c r="E93">
        <v>0</v>
      </c>
      <c r="F93">
        <v>0</v>
      </c>
      <c r="G93">
        <v>0</v>
      </c>
      <c r="H93">
        <v>0</v>
      </c>
      <c r="I93">
        <v>0</v>
      </c>
      <c r="J93">
        <v>0</v>
      </c>
      <c r="K93">
        <v>0</v>
      </c>
      <c r="L93">
        <v>16</v>
      </c>
      <c r="M93">
        <v>16</v>
      </c>
      <c r="O93" t="s">
        <v>301</v>
      </c>
      <c r="P93" s="10" t="s">
        <v>202</v>
      </c>
      <c r="Q93" s="10" t="s">
        <v>203</v>
      </c>
      <c r="R93">
        <v>0</v>
      </c>
      <c r="S93">
        <v>0</v>
      </c>
      <c r="T93">
        <v>0</v>
      </c>
      <c r="U93">
        <v>0</v>
      </c>
      <c r="V93">
        <v>0</v>
      </c>
      <c r="W93">
        <v>0</v>
      </c>
      <c r="X93">
        <v>0</v>
      </c>
      <c r="Y93">
        <v>9</v>
      </c>
      <c r="Z93">
        <v>13</v>
      </c>
      <c r="AA93">
        <v>22</v>
      </c>
    </row>
    <row r="94" spans="1:27" x14ac:dyDescent="0.25">
      <c r="A94" s="10"/>
      <c r="B94" s="10" t="s">
        <v>183</v>
      </c>
      <c r="C94" s="10" t="s">
        <v>184</v>
      </c>
      <c r="D94">
        <v>18</v>
      </c>
      <c r="E94">
        <v>13</v>
      </c>
      <c r="F94">
        <v>23</v>
      </c>
      <c r="G94">
        <v>34</v>
      </c>
      <c r="H94">
        <v>0</v>
      </c>
      <c r="I94">
        <v>0</v>
      </c>
      <c r="J94">
        <v>0</v>
      </c>
      <c r="K94">
        <v>0</v>
      </c>
      <c r="L94">
        <v>0</v>
      </c>
      <c r="M94">
        <v>88</v>
      </c>
      <c r="O94" t="s">
        <v>301</v>
      </c>
      <c r="P94" s="10" t="s">
        <v>204</v>
      </c>
      <c r="Q94" s="10" t="s">
        <v>205</v>
      </c>
      <c r="R94">
        <v>5</v>
      </c>
      <c r="S94">
        <v>6</v>
      </c>
      <c r="T94">
        <v>9</v>
      </c>
      <c r="U94">
        <v>4</v>
      </c>
      <c r="V94">
        <v>0</v>
      </c>
      <c r="W94">
        <v>0</v>
      </c>
      <c r="X94">
        <v>0</v>
      </c>
      <c r="Y94">
        <v>4</v>
      </c>
      <c r="Z94">
        <v>13</v>
      </c>
      <c r="AA94">
        <v>41</v>
      </c>
    </row>
    <row r="95" spans="1:27" x14ac:dyDescent="0.25">
      <c r="B95" s="10" t="s">
        <v>183</v>
      </c>
      <c r="C95" s="10" t="s">
        <v>185</v>
      </c>
      <c r="D95">
        <v>0</v>
      </c>
      <c r="E95">
        <v>0</v>
      </c>
      <c r="F95">
        <v>0</v>
      </c>
      <c r="G95">
        <v>0</v>
      </c>
      <c r="H95">
        <v>0</v>
      </c>
      <c r="I95">
        <v>0</v>
      </c>
      <c r="J95">
        <v>0</v>
      </c>
      <c r="K95">
        <v>8</v>
      </c>
      <c r="L95">
        <v>0</v>
      </c>
      <c r="M95">
        <v>8</v>
      </c>
      <c r="O95" t="s">
        <v>301</v>
      </c>
      <c r="P95" s="10" t="s">
        <v>753</v>
      </c>
      <c r="Q95" s="10" t="s">
        <v>209</v>
      </c>
      <c r="R95">
        <v>0</v>
      </c>
      <c r="S95">
        <v>0</v>
      </c>
      <c r="T95">
        <v>0</v>
      </c>
      <c r="U95">
        <v>0</v>
      </c>
      <c r="V95">
        <v>0</v>
      </c>
      <c r="W95">
        <v>0</v>
      </c>
      <c r="X95">
        <v>0</v>
      </c>
      <c r="Y95">
        <v>39</v>
      </c>
      <c r="Z95">
        <v>0</v>
      </c>
      <c r="AA95">
        <v>39</v>
      </c>
    </row>
    <row r="96" spans="1:27" x14ac:dyDescent="0.25">
      <c r="A96" s="10"/>
      <c r="B96" s="10" t="s">
        <v>738</v>
      </c>
      <c r="C96" s="10" t="s">
        <v>739</v>
      </c>
      <c r="D96">
        <v>1</v>
      </c>
      <c r="E96">
        <v>0</v>
      </c>
      <c r="F96">
        <v>0</v>
      </c>
      <c r="G96">
        <v>0</v>
      </c>
      <c r="H96">
        <v>0</v>
      </c>
      <c r="I96">
        <v>0</v>
      </c>
      <c r="J96">
        <v>0</v>
      </c>
      <c r="K96">
        <v>0</v>
      </c>
      <c r="L96">
        <v>0</v>
      </c>
      <c r="M96">
        <v>1</v>
      </c>
      <c r="O96" t="s">
        <v>301</v>
      </c>
      <c r="P96" s="10" t="s">
        <v>780</v>
      </c>
      <c r="Q96" s="10" t="s">
        <v>687</v>
      </c>
      <c r="R96">
        <v>0</v>
      </c>
      <c r="S96">
        <v>0</v>
      </c>
      <c r="T96">
        <v>0</v>
      </c>
      <c r="U96">
        <v>0</v>
      </c>
      <c r="V96">
        <v>0</v>
      </c>
      <c r="W96">
        <v>0</v>
      </c>
      <c r="X96">
        <v>1</v>
      </c>
      <c r="Y96">
        <v>0</v>
      </c>
      <c r="Z96">
        <v>0</v>
      </c>
      <c r="AA96">
        <v>1</v>
      </c>
    </row>
    <row r="97" spans="1:27" x14ac:dyDescent="0.25">
      <c r="B97" s="10" t="s">
        <v>186</v>
      </c>
      <c r="C97" s="10" t="s">
        <v>187</v>
      </c>
      <c r="D97">
        <v>0</v>
      </c>
      <c r="E97">
        <v>0</v>
      </c>
      <c r="F97">
        <v>0</v>
      </c>
      <c r="G97">
        <v>0</v>
      </c>
      <c r="H97">
        <v>0</v>
      </c>
      <c r="I97">
        <v>0</v>
      </c>
      <c r="J97">
        <v>0</v>
      </c>
      <c r="K97">
        <v>11</v>
      </c>
      <c r="L97">
        <v>0</v>
      </c>
      <c r="M97">
        <v>11</v>
      </c>
      <c r="O97" t="s">
        <v>301</v>
      </c>
      <c r="P97" s="10" t="s">
        <v>120</v>
      </c>
      <c r="Q97" s="10" t="s">
        <v>121</v>
      </c>
      <c r="R97">
        <v>0</v>
      </c>
      <c r="S97">
        <v>0</v>
      </c>
      <c r="T97">
        <v>0</v>
      </c>
      <c r="U97">
        <v>0</v>
      </c>
      <c r="V97">
        <v>0</v>
      </c>
      <c r="W97">
        <v>0</v>
      </c>
      <c r="X97">
        <v>0</v>
      </c>
      <c r="Y97">
        <v>0</v>
      </c>
      <c r="Z97">
        <v>7</v>
      </c>
      <c r="AA97">
        <v>7</v>
      </c>
    </row>
    <row r="98" spans="1:27" x14ac:dyDescent="0.25">
      <c r="B98" s="10" t="s">
        <v>188</v>
      </c>
      <c r="C98" s="10" t="s">
        <v>189</v>
      </c>
      <c r="D98">
        <v>0</v>
      </c>
      <c r="E98">
        <v>3</v>
      </c>
      <c r="F98">
        <v>0</v>
      </c>
      <c r="G98">
        <v>1</v>
      </c>
      <c r="H98">
        <v>0</v>
      </c>
      <c r="I98">
        <v>0</v>
      </c>
      <c r="J98">
        <v>0</v>
      </c>
      <c r="K98">
        <v>0</v>
      </c>
      <c r="L98">
        <v>0</v>
      </c>
      <c r="M98">
        <v>4</v>
      </c>
      <c r="O98" t="s">
        <v>301</v>
      </c>
      <c r="P98" s="10" t="s">
        <v>210</v>
      </c>
      <c r="Q98" s="10" t="s">
        <v>211</v>
      </c>
      <c r="R98">
        <v>7</v>
      </c>
      <c r="S98">
        <v>8</v>
      </c>
      <c r="T98">
        <v>2</v>
      </c>
      <c r="U98">
        <v>12</v>
      </c>
      <c r="V98">
        <v>0</v>
      </c>
      <c r="W98">
        <v>0</v>
      </c>
      <c r="X98">
        <v>0</v>
      </c>
      <c r="Y98">
        <v>0</v>
      </c>
      <c r="Z98">
        <v>0</v>
      </c>
      <c r="AA98">
        <v>29</v>
      </c>
    </row>
    <row r="99" spans="1:27" x14ac:dyDescent="0.25">
      <c r="A99" s="10"/>
      <c r="B99" s="10" t="s">
        <v>190</v>
      </c>
      <c r="C99" s="10" t="s">
        <v>191</v>
      </c>
      <c r="D99">
        <v>1</v>
      </c>
      <c r="E99">
        <v>2</v>
      </c>
      <c r="F99">
        <v>0</v>
      </c>
      <c r="G99">
        <v>2</v>
      </c>
      <c r="H99">
        <v>0</v>
      </c>
      <c r="I99">
        <v>0</v>
      </c>
      <c r="J99">
        <v>0</v>
      </c>
      <c r="K99">
        <v>0</v>
      </c>
      <c r="L99">
        <v>0</v>
      </c>
      <c r="M99">
        <v>5</v>
      </c>
      <c r="O99" t="s">
        <v>301</v>
      </c>
      <c r="P99" s="10" t="s">
        <v>212</v>
      </c>
      <c r="Q99" s="10" t="s">
        <v>213</v>
      </c>
      <c r="R99">
        <v>12</v>
      </c>
      <c r="S99">
        <v>8</v>
      </c>
      <c r="T99">
        <v>7</v>
      </c>
      <c r="U99">
        <v>7</v>
      </c>
      <c r="V99">
        <v>0</v>
      </c>
      <c r="W99">
        <v>0</v>
      </c>
      <c r="X99">
        <v>0</v>
      </c>
      <c r="Y99">
        <v>0</v>
      </c>
      <c r="Z99">
        <v>0</v>
      </c>
      <c r="AA99">
        <v>34</v>
      </c>
    </row>
    <row r="100" spans="1:27" x14ac:dyDescent="0.25">
      <c r="A100" s="10"/>
      <c r="B100" s="10" t="s">
        <v>192</v>
      </c>
      <c r="C100" s="10" t="s">
        <v>193</v>
      </c>
      <c r="D100">
        <v>20</v>
      </c>
      <c r="E100">
        <v>21</v>
      </c>
      <c r="F100">
        <v>21</v>
      </c>
      <c r="G100">
        <v>17</v>
      </c>
      <c r="H100">
        <v>0</v>
      </c>
      <c r="I100">
        <v>0</v>
      </c>
      <c r="J100">
        <v>0</v>
      </c>
      <c r="K100">
        <v>0</v>
      </c>
      <c r="L100">
        <v>0</v>
      </c>
      <c r="M100">
        <v>79</v>
      </c>
      <c r="O100" t="s">
        <v>301</v>
      </c>
      <c r="P100" s="10" t="s">
        <v>214</v>
      </c>
      <c r="Q100" s="10" t="s">
        <v>215</v>
      </c>
      <c r="R100">
        <v>1</v>
      </c>
      <c r="S100">
        <v>6</v>
      </c>
      <c r="T100">
        <v>5</v>
      </c>
      <c r="U100">
        <v>10</v>
      </c>
      <c r="V100">
        <v>0</v>
      </c>
      <c r="W100">
        <v>0</v>
      </c>
      <c r="X100">
        <v>0</v>
      </c>
      <c r="Y100">
        <v>0</v>
      </c>
      <c r="Z100">
        <v>0</v>
      </c>
      <c r="AA100">
        <v>22</v>
      </c>
    </row>
    <row r="101" spans="1:27" x14ac:dyDescent="0.25">
      <c r="A101" s="10" t="s">
        <v>72</v>
      </c>
      <c r="B101" s="10"/>
      <c r="C101" s="10"/>
      <c r="D101" t="s">
        <v>39</v>
      </c>
      <c r="E101" t="s">
        <v>39</v>
      </c>
      <c r="F101" t="s">
        <v>39</v>
      </c>
      <c r="G101" t="s">
        <v>39</v>
      </c>
      <c r="H101" t="s">
        <v>39</v>
      </c>
      <c r="I101" t="s">
        <v>39</v>
      </c>
      <c r="J101" t="s">
        <v>39</v>
      </c>
      <c r="K101" t="s">
        <v>39</v>
      </c>
      <c r="L101" t="s">
        <v>39</v>
      </c>
      <c r="M101" t="s">
        <v>39</v>
      </c>
      <c r="O101" t="s">
        <v>301</v>
      </c>
      <c r="P101" s="10" t="s">
        <v>216</v>
      </c>
      <c r="Q101" s="10" t="s">
        <v>217</v>
      </c>
      <c r="R101">
        <v>0</v>
      </c>
      <c r="S101">
        <v>0</v>
      </c>
      <c r="T101">
        <v>0</v>
      </c>
      <c r="U101">
        <v>0</v>
      </c>
      <c r="V101">
        <v>0</v>
      </c>
      <c r="W101">
        <v>0</v>
      </c>
      <c r="X101">
        <v>0</v>
      </c>
      <c r="Y101">
        <v>0</v>
      </c>
      <c r="Z101">
        <v>8</v>
      </c>
      <c r="AA101">
        <v>8</v>
      </c>
    </row>
    <row r="102" spans="1:27" x14ac:dyDescent="0.25">
      <c r="A102" s="10" t="s">
        <v>73</v>
      </c>
      <c r="B102" s="10"/>
      <c r="C102" s="10"/>
      <c r="D102">
        <v>57</v>
      </c>
      <c r="E102">
        <v>63</v>
      </c>
      <c r="F102">
        <v>67</v>
      </c>
      <c r="G102">
        <v>75</v>
      </c>
      <c r="H102">
        <v>0</v>
      </c>
      <c r="I102">
        <v>0</v>
      </c>
      <c r="J102">
        <v>0</v>
      </c>
      <c r="K102">
        <v>40</v>
      </c>
      <c r="L102">
        <v>20</v>
      </c>
      <c r="M102">
        <v>322</v>
      </c>
      <c r="O102" t="s">
        <v>301</v>
      </c>
      <c r="P102" s="10" t="s">
        <v>218</v>
      </c>
      <c r="Q102" s="10" t="s">
        <v>219</v>
      </c>
      <c r="R102">
        <v>0</v>
      </c>
      <c r="S102">
        <v>0</v>
      </c>
      <c r="T102">
        <v>0</v>
      </c>
      <c r="U102">
        <v>1</v>
      </c>
      <c r="V102">
        <v>0</v>
      </c>
      <c r="W102">
        <v>0</v>
      </c>
      <c r="X102">
        <v>0</v>
      </c>
      <c r="Y102">
        <v>0</v>
      </c>
      <c r="Z102">
        <v>0</v>
      </c>
      <c r="AA102">
        <v>1</v>
      </c>
    </row>
    <row r="103" spans="1:27" x14ac:dyDescent="0.25">
      <c r="B103" s="10"/>
      <c r="C103" s="10"/>
      <c r="O103" t="s">
        <v>301</v>
      </c>
      <c r="P103" s="10" t="s">
        <v>220</v>
      </c>
      <c r="Q103" s="10" t="s">
        <v>221</v>
      </c>
      <c r="R103">
        <v>12</v>
      </c>
      <c r="S103">
        <v>10</v>
      </c>
      <c r="T103">
        <v>6</v>
      </c>
      <c r="U103">
        <v>4</v>
      </c>
      <c r="V103">
        <v>0</v>
      </c>
      <c r="W103">
        <v>0</v>
      </c>
      <c r="X103">
        <v>0</v>
      </c>
      <c r="Y103">
        <v>22</v>
      </c>
      <c r="Z103">
        <v>10</v>
      </c>
      <c r="AA103">
        <v>64</v>
      </c>
    </row>
    <row r="104" spans="1:27" x14ac:dyDescent="0.25">
      <c r="A104" s="10" t="s">
        <v>48</v>
      </c>
      <c r="B104" s="10" t="s">
        <v>196</v>
      </c>
      <c r="C104" s="10" t="s">
        <v>197</v>
      </c>
      <c r="D104">
        <v>15</v>
      </c>
      <c r="E104">
        <v>20</v>
      </c>
      <c r="F104">
        <v>20</v>
      </c>
      <c r="G104">
        <v>18</v>
      </c>
      <c r="H104">
        <v>0</v>
      </c>
      <c r="I104">
        <v>0</v>
      </c>
      <c r="J104">
        <v>0</v>
      </c>
      <c r="K104">
        <v>0</v>
      </c>
      <c r="L104">
        <v>0</v>
      </c>
      <c r="M104">
        <v>73</v>
      </c>
      <c r="O104" t="s">
        <v>301</v>
      </c>
      <c r="P104" s="10" t="s">
        <v>777</v>
      </c>
      <c r="Q104" s="10" t="s">
        <v>740</v>
      </c>
      <c r="R104">
        <v>1</v>
      </c>
      <c r="S104">
        <v>1</v>
      </c>
      <c r="T104">
        <v>1</v>
      </c>
      <c r="U104">
        <v>0</v>
      </c>
      <c r="V104">
        <v>0</v>
      </c>
      <c r="W104">
        <v>0</v>
      </c>
      <c r="X104">
        <v>0</v>
      </c>
      <c r="Y104">
        <v>0</v>
      </c>
      <c r="Z104">
        <v>0</v>
      </c>
      <c r="AA104">
        <v>3</v>
      </c>
    </row>
    <row r="105" spans="1:27" x14ac:dyDescent="0.25">
      <c r="B105" s="10" t="s">
        <v>112</v>
      </c>
      <c r="C105" s="10" t="s">
        <v>199</v>
      </c>
      <c r="D105">
        <v>21</v>
      </c>
      <c r="E105">
        <v>20</v>
      </c>
      <c r="F105">
        <v>13</v>
      </c>
      <c r="G105">
        <v>3</v>
      </c>
      <c r="H105">
        <v>0</v>
      </c>
      <c r="I105">
        <v>0</v>
      </c>
      <c r="J105">
        <v>0</v>
      </c>
      <c r="K105">
        <v>0</v>
      </c>
      <c r="L105">
        <v>0</v>
      </c>
      <c r="M105">
        <v>57</v>
      </c>
      <c r="O105" t="s">
        <v>301</v>
      </c>
      <c r="P105" s="10" t="s">
        <v>224</v>
      </c>
      <c r="Q105" s="10" t="s">
        <v>225</v>
      </c>
      <c r="R105">
        <v>11</v>
      </c>
      <c r="S105">
        <v>4</v>
      </c>
      <c r="T105">
        <v>11</v>
      </c>
      <c r="U105">
        <v>12</v>
      </c>
      <c r="V105">
        <v>0</v>
      </c>
      <c r="W105">
        <v>0</v>
      </c>
      <c r="X105">
        <v>0</v>
      </c>
      <c r="Y105">
        <v>7</v>
      </c>
      <c r="Z105">
        <v>26</v>
      </c>
      <c r="AA105">
        <v>71</v>
      </c>
    </row>
    <row r="106" spans="1:27" x14ac:dyDescent="0.25">
      <c r="B106" s="10" t="s">
        <v>112</v>
      </c>
      <c r="C106" s="10" t="s">
        <v>198</v>
      </c>
      <c r="D106">
        <v>0</v>
      </c>
      <c r="E106">
        <v>0</v>
      </c>
      <c r="F106">
        <v>0</v>
      </c>
      <c r="G106">
        <v>0</v>
      </c>
      <c r="H106">
        <v>0</v>
      </c>
      <c r="I106">
        <v>0</v>
      </c>
      <c r="J106">
        <v>0</v>
      </c>
      <c r="K106">
        <v>46</v>
      </c>
      <c r="L106">
        <v>0</v>
      </c>
      <c r="M106">
        <v>46</v>
      </c>
      <c r="O106" t="s">
        <v>301</v>
      </c>
      <c r="P106" s="10" t="s">
        <v>688</v>
      </c>
      <c r="Q106" s="10" t="s">
        <v>689</v>
      </c>
      <c r="R106">
        <v>2</v>
      </c>
      <c r="S106">
        <v>1</v>
      </c>
      <c r="T106">
        <v>1</v>
      </c>
      <c r="U106">
        <v>0</v>
      </c>
      <c r="V106">
        <v>0</v>
      </c>
      <c r="W106">
        <v>0</v>
      </c>
      <c r="X106">
        <v>0</v>
      </c>
      <c r="Y106">
        <v>0</v>
      </c>
      <c r="Z106">
        <v>0</v>
      </c>
      <c r="AA106">
        <v>4</v>
      </c>
    </row>
    <row r="107" spans="1:27" x14ac:dyDescent="0.25">
      <c r="A107" s="10" t="s">
        <v>72</v>
      </c>
      <c r="B107" s="10"/>
      <c r="C107" s="10"/>
      <c r="D107" t="s">
        <v>39</v>
      </c>
      <c r="E107" t="s">
        <v>39</v>
      </c>
      <c r="F107" t="s">
        <v>39</v>
      </c>
      <c r="G107" t="s">
        <v>39</v>
      </c>
      <c r="H107" t="s">
        <v>39</v>
      </c>
      <c r="I107" t="s">
        <v>39</v>
      </c>
      <c r="J107" t="s">
        <v>39</v>
      </c>
      <c r="K107" t="s">
        <v>39</v>
      </c>
      <c r="L107" t="s">
        <v>39</v>
      </c>
      <c r="M107" t="s">
        <v>39</v>
      </c>
      <c r="O107" t="s">
        <v>301</v>
      </c>
      <c r="P107" s="10" t="s">
        <v>358</v>
      </c>
      <c r="Q107" s="10" t="s">
        <v>359</v>
      </c>
      <c r="R107">
        <v>0</v>
      </c>
      <c r="S107">
        <v>0</v>
      </c>
      <c r="T107">
        <v>0</v>
      </c>
      <c r="U107">
        <v>0</v>
      </c>
      <c r="V107">
        <v>1</v>
      </c>
      <c r="W107">
        <v>0</v>
      </c>
      <c r="X107">
        <v>0</v>
      </c>
      <c r="Y107">
        <v>0</v>
      </c>
      <c r="Z107">
        <v>0</v>
      </c>
      <c r="AA107">
        <v>1</v>
      </c>
    </row>
    <row r="108" spans="1:27" x14ac:dyDescent="0.25">
      <c r="A108" s="10" t="s">
        <v>73</v>
      </c>
      <c r="B108" s="10"/>
      <c r="C108" s="10"/>
      <c r="D108">
        <v>36</v>
      </c>
      <c r="E108">
        <v>40</v>
      </c>
      <c r="F108">
        <v>33</v>
      </c>
      <c r="G108">
        <v>21</v>
      </c>
      <c r="H108">
        <v>0</v>
      </c>
      <c r="I108">
        <v>0</v>
      </c>
      <c r="J108">
        <v>0</v>
      </c>
      <c r="K108">
        <v>46</v>
      </c>
      <c r="L108">
        <v>0</v>
      </c>
      <c r="M108">
        <v>176</v>
      </c>
      <c r="O108" t="s">
        <v>301</v>
      </c>
      <c r="P108" s="10" t="s">
        <v>226</v>
      </c>
      <c r="Q108" s="10" t="s">
        <v>227</v>
      </c>
      <c r="R108">
        <v>5</v>
      </c>
      <c r="S108">
        <v>1</v>
      </c>
      <c r="T108">
        <v>3</v>
      </c>
      <c r="U108">
        <v>6</v>
      </c>
      <c r="V108">
        <v>1</v>
      </c>
      <c r="W108">
        <v>0</v>
      </c>
      <c r="X108">
        <v>0</v>
      </c>
      <c r="Y108">
        <v>0</v>
      </c>
      <c r="Z108">
        <v>0</v>
      </c>
      <c r="AA108">
        <v>16</v>
      </c>
    </row>
    <row r="109" spans="1:27" x14ac:dyDescent="0.25">
      <c r="B109" s="10"/>
      <c r="C109" s="10"/>
      <c r="O109" t="s">
        <v>301</v>
      </c>
      <c r="P109" s="10" t="s">
        <v>638</v>
      </c>
      <c r="Q109" s="10" t="s">
        <v>639</v>
      </c>
      <c r="R109">
        <v>0</v>
      </c>
      <c r="S109">
        <v>0</v>
      </c>
      <c r="T109">
        <v>1</v>
      </c>
      <c r="U109">
        <v>0</v>
      </c>
      <c r="V109">
        <v>0</v>
      </c>
      <c r="W109">
        <v>0</v>
      </c>
      <c r="X109">
        <v>0</v>
      </c>
      <c r="Y109">
        <v>0</v>
      </c>
      <c r="Z109">
        <v>0</v>
      </c>
      <c r="AA109">
        <v>1</v>
      </c>
    </row>
    <row r="110" spans="1:27" x14ac:dyDescent="0.25">
      <c r="A110" s="10" t="s">
        <v>49</v>
      </c>
      <c r="B110" s="10" t="s">
        <v>200</v>
      </c>
      <c r="C110" s="10" t="s">
        <v>201</v>
      </c>
      <c r="D110">
        <v>1</v>
      </c>
      <c r="E110">
        <v>1</v>
      </c>
      <c r="F110">
        <v>3</v>
      </c>
      <c r="G110">
        <v>2</v>
      </c>
      <c r="H110">
        <v>0</v>
      </c>
      <c r="I110">
        <v>0</v>
      </c>
      <c r="J110">
        <v>0</v>
      </c>
      <c r="K110">
        <v>0</v>
      </c>
      <c r="L110">
        <v>0</v>
      </c>
      <c r="M110">
        <v>7</v>
      </c>
      <c r="O110" t="s">
        <v>301</v>
      </c>
      <c r="P110" s="10" t="s">
        <v>690</v>
      </c>
      <c r="Q110" s="10" t="s">
        <v>691</v>
      </c>
      <c r="R110">
        <v>5</v>
      </c>
      <c r="S110">
        <v>2</v>
      </c>
      <c r="T110">
        <v>1</v>
      </c>
      <c r="U110">
        <v>2</v>
      </c>
      <c r="V110">
        <v>0</v>
      </c>
      <c r="W110">
        <v>0</v>
      </c>
      <c r="X110">
        <v>0</v>
      </c>
      <c r="Y110">
        <v>0</v>
      </c>
      <c r="Z110">
        <v>0</v>
      </c>
      <c r="AA110">
        <v>10</v>
      </c>
    </row>
    <row r="111" spans="1:27" x14ac:dyDescent="0.25">
      <c r="B111" s="10" t="s">
        <v>202</v>
      </c>
      <c r="C111" s="10" t="s">
        <v>203</v>
      </c>
      <c r="D111">
        <v>0</v>
      </c>
      <c r="E111">
        <v>0</v>
      </c>
      <c r="F111">
        <v>0</v>
      </c>
      <c r="G111">
        <v>0</v>
      </c>
      <c r="H111">
        <v>0</v>
      </c>
      <c r="I111">
        <v>0</v>
      </c>
      <c r="J111">
        <v>0</v>
      </c>
      <c r="K111">
        <v>9</v>
      </c>
      <c r="L111">
        <v>13</v>
      </c>
      <c r="M111">
        <v>22</v>
      </c>
      <c r="O111" t="s">
        <v>301</v>
      </c>
      <c r="P111" s="10" t="s">
        <v>97</v>
      </c>
      <c r="Q111" s="10" t="s">
        <v>98</v>
      </c>
      <c r="R111">
        <v>0</v>
      </c>
      <c r="S111">
        <v>0</v>
      </c>
      <c r="T111">
        <v>0</v>
      </c>
      <c r="U111">
        <v>0</v>
      </c>
      <c r="V111">
        <v>0</v>
      </c>
      <c r="W111">
        <v>0</v>
      </c>
      <c r="X111">
        <v>0</v>
      </c>
      <c r="Y111">
        <v>0</v>
      </c>
      <c r="Z111">
        <v>3</v>
      </c>
      <c r="AA111">
        <v>3</v>
      </c>
    </row>
    <row r="112" spans="1:27" x14ac:dyDescent="0.25">
      <c r="B112" s="10" t="s">
        <v>204</v>
      </c>
      <c r="C112" s="10" t="s">
        <v>205</v>
      </c>
      <c r="D112">
        <v>5</v>
      </c>
      <c r="E112">
        <v>6</v>
      </c>
      <c r="F112">
        <v>9</v>
      </c>
      <c r="G112">
        <v>4</v>
      </c>
      <c r="H112">
        <v>0</v>
      </c>
      <c r="I112">
        <v>0</v>
      </c>
      <c r="J112">
        <v>0</v>
      </c>
      <c r="K112">
        <v>4</v>
      </c>
      <c r="L112">
        <v>13</v>
      </c>
      <c r="M112">
        <v>41</v>
      </c>
      <c r="O112" t="s">
        <v>301</v>
      </c>
      <c r="P112" s="10" t="s">
        <v>228</v>
      </c>
      <c r="Q112" s="10" t="s">
        <v>229</v>
      </c>
      <c r="R112">
        <v>3</v>
      </c>
      <c r="S112">
        <v>9</v>
      </c>
      <c r="T112">
        <v>9</v>
      </c>
      <c r="U112">
        <v>9</v>
      </c>
      <c r="V112">
        <v>0</v>
      </c>
      <c r="W112">
        <v>0</v>
      </c>
      <c r="X112">
        <v>0</v>
      </c>
      <c r="Y112">
        <v>0</v>
      </c>
      <c r="Z112">
        <v>0</v>
      </c>
      <c r="AA112">
        <v>30</v>
      </c>
    </row>
    <row r="113" spans="2:27" x14ac:dyDescent="0.25">
      <c r="B113" s="10" t="s">
        <v>208</v>
      </c>
      <c r="C113" s="10" t="s">
        <v>209</v>
      </c>
      <c r="D113">
        <v>0</v>
      </c>
      <c r="E113">
        <v>0</v>
      </c>
      <c r="F113">
        <v>0</v>
      </c>
      <c r="G113">
        <v>0</v>
      </c>
      <c r="H113">
        <v>0</v>
      </c>
      <c r="I113">
        <v>0</v>
      </c>
      <c r="J113">
        <v>0</v>
      </c>
      <c r="K113">
        <v>39</v>
      </c>
      <c r="L113">
        <v>0</v>
      </c>
      <c r="M113">
        <v>39</v>
      </c>
      <c r="O113" t="s">
        <v>301</v>
      </c>
      <c r="P113" s="10" t="s">
        <v>230</v>
      </c>
      <c r="Q113" s="10" t="s">
        <v>231</v>
      </c>
      <c r="R113">
        <v>0</v>
      </c>
      <c r="S113">
        <v>0</v>
      </c>
      <c r="T113">
        <v>5</v>
      </c>
      <c r="U113">
        <v>5</v>
      </c>
      <c r="V113">
        <v>0</v>
      </c>
      <c r="W113">
        <v>0</v>
      </c>
      <c r="X113">
        <v>0</v>
      </c>
      <c r="Y113">
        <v>0</v>
      </c>
      <c r="Z113">
        <v>0</v>
      </c>
      <c r="AA113">
        <v>10</v>
      </c>
    </row>
    <row r="114" spans="2:27" x14ac:dyDescent="0.25">
      <c r="B114" s="10" t="s">
        <v>208</v>
      </c>
      <c r="C114" s="10" t="s">
        <v>687</v>
      </c>
      <c r="D114">
        <v>0</v>
      </c>
      <c r="E114">
        <v>0</v>
      </c>
      <c r="F114">
        <v>0</v>
      </c>
      <c r="G114">
        <v>0</v>
      </c>
      <c r="H114">
        <v>0</v>
      </c>
      <c r="I114">
        <v>0</v>
      </c>
      <c r="J114">
        <v>1</v>
      </c>
      <c r="K114">
        <v>0</v>
      </c>
      <c r="L114">
        <v>0</v>
      </c>
      <c r="M114">
        <v>1</v>
      </c>
      <c r="O114" t="s">
        <v>301</v>
      </c>
      <c r="P114" s="10" t="s">
        <v>232</v>
      </c>
      <c r="Q114" s="10" t="s">
        <v>233</v>
      </c>
      <c r="R114">
        <v>0</v>
      </c>
      <c r="S114">
        <v>0</v>
      </c>
      <c r="T114">
        <v>0</v>
      </c>
      <c r="U114">
        <v>0</v>
      </c>
      <c r="V114">
        <v>0</v>
      </c>
      <c r="W114">
        <v>0</v>
      </c>
      <c r="X114">
        <v>0</v>
      </c>
      <c r="Y114">
        <v>4</v>
      </c>
      <c r="Z114">
        <v>15</v>
      </c>
      <c r="AA114">
        <v>19</v>
      </c>
    </row>
    <row r="115" spans="2:27" x14ac:dyDescent="0.25">
      <c r="B115" s="10" t="s">
        <v>120</v>
      </c>
      <c r="C115" s="10" t="s">
        <v>121</v>
      </c>
      <c r="D115">
        <v>0</v>
      </c>
      <c r="E115">
        <v>0</v>
      </c>
      <c r="F115">
        <v>0</v>
      </c>
      <c r="G115">
        <v>0</v>
      </c>
      <c r="H115">
        <v>0</v>
      </c>
      <c r="I115">
        <v>0</v>
      </c>
      <c r="J115">
        <v>0</v>
      </c>
      <c r="K115">
        <v>0</v>
      </c>
      <c r="L115">
        <v>7</v>
      </c>
      <c r="M115">
        <v>7</v>
      </c>
      <c r="O115" t="s">
        <v>301</v>
      </c>
      <c r="P115" s="10" t="s">
        <v>234</v>
      </c>
      <c r="Q115" s="10" t="s">
        <v>235</v>
      </c>
      <c r="R115">
        <v>15</v>
      </c>
      <c r="S115">
        <v>18</v>
      </c>
      <c r="T115">
        <v>12</v>
      </c>
      <c r="U115">
        <v>24</v>
      </c>
      <c r="V115">
        <v>0</v>
      </c>
      <c r="W115">
        <v>0</v>
      </c>
      <c r="X115">
        <v>0</v>
      </c>
      <c r="Y115">
        <v>0</v>
      </c>
      <c r="Z115">
        <v>0</v>
      </c>
      <c r="AA115">
        <v>69</v>
      </c>
    </row>
    <row r="116" spans="2:27" x14ac:dyDescent="0.25">
      <c r="B116" s="10" t="s">
        <v>210</v>
      </c>
      <c r="C116" s="10" t="s">
        <v>211</v>
      </c>
      <c r="D116">
        <v>7</v>
      </c>
      <c r="E116">
        <v>8</v>
      </c>
      <c r="F116">
        <v>2</v>
      </c>
      <c r="G116">
        <v>12</v>
      </c>
      <c r="H116">
        <v>0</v>
      </c>
      <c r="I116">
        <v>0</v>
      </c>
      <c r="J116">
        <v>0</v>
      </c>
      <c r="K116">
        <v>0</v>
      </c>
      <c r="L116">
        <v>0</v>
      </c>
      <c r="M116">
        <v>29</v>
      </c>
      <c r="O116" t="s">
        <v>301</v>
      </c>
      <c r="P116" s="10" t="s">
        <v>236</v>
      </c>
      <c r="Q116" s="10" t="s">
        <v>237</v>
      </c>
      <c r="R116">
        <v>35</v>
      </c>
      <c r="S116">
        <v>7</v>
      </c>
      <c r="T116">
        <v>0</v>
      </c>
      <c r="U116">
        <v>0</v>
      </c>
      <c r="V116">
        <v>1</v>
      </c>
      <c r="W116">
        <v>0</v>
      </c>
      <c r="X116">
        <v>0</v>
      </c>
      <c r="Y116">
        <v>0</v>
      </c>
      <c r="Z116">
        <v>0</v>
      </c>
      <c r="AA116">
        <v>43</v>
      </c>
    </row>
    <row r="117" spans="2:27" x14ac:dyDescent="0.25">
      <c r="B117" s="10" t="s">
        <v>212</v>
      </c>
      <c r="C117" s="10" t="s">
        <v>213</v>
      </c>
      <c r="D117">
        <v>12</v>
      </c>
      <c r="E117">
        <v>8</v>
      </c>
      <c r="F117">
        <v>7</v>
      </c>
      <c r="G117">
        <v>7</v>
      </c>
      <c r="H117">
        <v>0</v>
      </c>
      <c r="I117">
        <v>0</v>
      </c>
      <c r="J117">
        <v>0</v>
      </c>
      <c r="K117">
        <v>0</v>
      </c>
      <c r="L117">
        <v>0</v>
      </c>
      <c r="M117">
        <v>34</v>
      </c>
      <c r="O117" t="s">
        <v>301</v>
      </c>
      <c r="P117" s="10" t="s">
        <v>238</v>
      </c>
      <c r="Q117" s="10" t="s">
        <v>239</v>
      </c>
      <c r="R117">
        <v>2</v>
      </c>
      <c r="S117">
        <v>2</v>
      </c>
      <c r="T117">
        <v>2</v>
      </c>
      <c r="U117">
        <v>2</v>
      </c>
      <c r="V117">
        <v>0</v>
      </c>
      <c r="W117">
        <v>0</v>
      </c>
      <c r="X117">
        <v>0</v>
      </c>
      <c r="Y117">
        <v>0</v>
      </c>
      <c r="Z117">
        <v>0</v>
      </c>
      <c r="AA117">
        <v>8</v>
      </c>
    </row>
    <row r="118" spans="2:27" x14ac:dyDescent="0.25">
      <c r="B118" s="10" t="s">
        <v>214</v>
      </c>
      <c r="C118" s="10" t="s">
        <v>215</v>
      </c>
      <c r="D118">
        <v>1</v>
      </c>
      <c r="E118">
        <v>6</v>
      </c>
      <c r="F118">
        <v>5</v>
      </c>
      <c r="G118">
        <v>10</v>
      </c>
      <c r="H118">
        <v>0</v>
      </c>
      <c r="I118">
        <v>0</v>
      </c>
      <c r="J118">
        <v>0</v>
      </c>
      <c r="K118">
        <v>0</v>
      </c>
      <c r="L118">
        <v>0</v>
      </c>
      <c r="M118">
        <v>22</v>
      </c>
      <c r="O118" t="s">
        <v>301</v>
      </c>
      <c r="P118" s="10" t="s">
        <v>240</v>
      </c>
      <c r="Q118" s="10" t="s">
        <v>241</v>
      </c>
      <c r="R118">
        <v>15</v>
      </c>
      <c r="S118">
        <v>16</v>
      </c>
      <c r="T118">
        <v>22</v>
      </c>
      <c r="U118">
        <v>16</v>
      </c>
      <c r="V118">
        <v>0</v>
      </c>
      <c r="W118">
        <v>0</v>
      </c>
      <c r="X118">
        <v>0</v>
      </c>
      <c r="Y118">
        <v>0</v>
      </c>
      <c r="Z118">
        <v>0</v>
      </c>
      <c r="AA118">
        <v>69</v>
      </c>
    </row>
    <row r="119" spans="2:27" x14ac:dyDescent="0.25">
      <c r="B119" s="10" t="s">
        <v>216</v>
      </c>
      <c r="C119" s="10" t="s">
        <v>217</v>
      </c>
      <c r="D119">
        <v>0</v>
      </c>
      <c r="E119">
        <v>0</v>
      </c>
      <c r="F119">
        <v>0</v>
      </c>
      <c r="G119">
        <v>0</v>
      </c>
      <c r="H119">
        <v>0</v>
      </c>
      <c r="I119">
        <v>0</v>
      </c>
      <c r="J119">
        <v>0</v>
      </c>
      <c r="K119">
        <v>0</v>
      </c>
      <c r="L119">
        <v>8</v>
      </c>
      <c r="M119">
        <v>8</v>
      </c>
      <c r="O119" t="s">
        <v>301</v>
      </c>
      <c r="P119" s="10" t="s">
        <v>692</v>
      </c>
      <c r="Q119" s="10" t="s">
        <v>693</v>
      </c>
      <c r="R119">
        <v>5</v>
      </c>
      <c r="S119">
        <v>2</v>
      </c>
      <c r="T119">
        <v>7</v>
      </c>
      <c r="U119">
        <v>1</v>
      </c>
      <c r="V119">
        <v>0</v>
      </c>
      <c r="W119">
        <v>0</v>
      </c>
      <c r="X119">
        <v>0</v>
      </c>
      <c r="Y119">
        <v>0</v>
      </c>
      <c r="Z119">
        <v>0</v>
      </c>
      <c r="AA119">
        <v>15</v>
      </c>
    </row>
    <row r="120" spans="2:27" x14ac:dyDescent="0.25">
      <c r="B120" s="10" t="s">
        <v>218</v>
      </c>
      <c r="C120" s="10" t="s">
        <v>219</v>
      </c>
      <c r="D120">
        <v>0</v>
      </c>
      <c r="E120">
        <v>0</v>
      </c>
      <c r="F120">
        <v>0</v>
      </c>
      <c r="G120">
        <v>1</v>
      </c>
      <c r="H120">
        <v>0</v>
      </c>
      <c r="I120">
        <v>0</v>
      </c>
      <c r="J120">
        <v>0</v>
      </c>
      <c r="K120">
        <v>0</v>
      </c>
      <c r="L120">
        <v>0</v>
      </c>
      <c r="M120">
        <v>1</v>
      </c>
      <c r="O120" t="s">
        <v>301</v>
      </c>
      <c r="P120" s="10" t="s">
        <v>242</v>
      </c>
      <c r="Q120" s="10" t="s">
        <v>243</v>
      </c>
      <c r="R120">
        <v>1</v>
      </c>
      <c r="S120">
        <v>1</v>
      </c>
      <c r="T120">
        <v>0</v>
      </c>
      <c r="U120">
        <v>0</v>
      </c>
      <c r="V120">
        <v>0</v>
      </c>
      <c r="W120">
        <v>0</v>
      </c>
      <c r="X120">
        <v>0</v>
      </c>
      <c r="Y120">
        <v>0</v>
      </c>
      <c r="Z120">
        <v>0</v>
      </c>
      <c r="AA120">
        <v>2</v>
      </c>
    </row>
    <row r="121" spans="2:27" x14ac:dyDescent="0.25">
      <c r="B121" s="10" t="s">
        <v>220</v>
      </c>
      <c r="C121" s="10" t="s">
        <v>221</v>
      </c>
      <c r="D121">
        <v>12</v>
      </c>
      <c r="E121">
        <v>10</v>
      </c>
      <c r="F121">
        <v>6</v>
      </c>
      <c r="G121">
        <v>4</v>
      </c>
      <c r="H121">
        <v>0</v>
      </c>
      <c r="I121">
        <v>0</v>
      </c>
      <c r="J121">
        <v>0</v>
      </c>
      <c r="K121">
        <v>22</v>
      </c>
      <c r="L121">
        <v>10</v>
      </c>
      <c r="M121">
        <v>64</v>
      </c>
      <c r="O121" t="s">
        <v>301</v>
      </c>
      <c r="P121" s="10" t="s">
        <v>244</v>
      </c>
      <c r="Q121" s="10" t="s">
        <v>245</v>
      </c>
      <c r="R121">
        <v>0</v>
      </c>
      <c r="S121">
        <v>0</v>
      </c>
      <c r="T121">
        <v>0</v>
      </c>
      <c r="U121">
        <v>0</v>
      </c>
      <c r="V121">
        <v>0</v>
      </c>
      <c r="W121">
        <v>0</v>
      </c>
      <c r="X121">
        <v>0</v>
      </c>
      <c r="Y121">
        <v>8</v>
      </c>
      <c r="Z121">
        <v>7</v>
      </c>
      <c r="AA121">
        <v>15</v>
      </c>
    </row>
    <row r="122" spans="2:27" x14ac:dyDescent="0.25">
      <c r="B122" s="10" t="s">
        <v>356</v>
      </c>
      <c r="C122" s="10" t="s">
        <v>740</v>
      </c>
      <c r="D122">
        <v>1</v>
      </c>
      <c r="E122">
        <v>1</v>
      </c>
      <c r="F122">
        <v>1</v>
      </c>
      <c r="G122">
        <v>0</v>
      </c>
      <c r="H122">
        <v>0</v>
      </c>
      <c r="I122">
        <v>0</v>
      </c>
      <c r="J122">
        <v>0</v>
      </c>
      <c r="K122">
        <v>0</v>
      </c>
      <c r="L122">
        <v>0</v>
      </c>
      <c r="M122">
        <v>3</v>
      </c>
      <c r="O122" t="s">
        <v>301</v>
      </c>
      <c r="P122" s="10" t="s">
        <v>248</v>
      </c>
      <c r="Q122" s="10" t="s">
        <v>249</v>
      </c>
      <c r="R122">
        <v>0</v>
      </c>
      <c r="S122">
        <v>0</v>
      </c>
      <c r="T122">
        <v>0</v>
      </c>
      <c r="U122">
        <v>0</v>
      </c>
      <c r="V122">
        <v>0</v>
      </c>
      <c r="W122">
        <v>0</v>
      </c>
      <c r="X122">
        <v>0</v>
      </c>
      <c r="Y122">
        <v>0</v>
      </c>
      <c r="Z122">
        <v>4</v>
      </c>
      <c r="AA122">
        <v>4</v>
      </c>
    </row>
    <row r="123" spans="2:27" x14ac:dyDescent="0.25">
      <c r="B123" s="10" t="s">
        <v>224</v>
      </c>
      <c r="C123" s="10" t="s">
        <v>225</v>
      </c>
      <c r="D123">
        <v>11</v>
      </c>
      <c r="E123">
        <v>4</v>
      </c>
      <c r="F123">
        <v>11</v>
      </c>
      <c r="G123">
        <v>12</v>
      </c>
      <c r="H123">
        <v>0</v>
      </c>
      <c r="I123">
        <v>0</v>
      </c>
      <c r="J123">
        <v>0</v>
      </c>
      <c r="K123">
        <v>7</v>
      </c>
      <c r="L123">
        <v>26</v>
      </c>
      <c r="M123">
        <v>71</v>
      </c>
      <c r="O123" t="s">
        <v>301</v>
      </c>
      <c r="P123" s="10" t="s">
        <v>250</v>
      </c>
      <c r="Q123" s="10" t="s">
        <v>251</v>
      </c>
      <c r="R123">
        <v>0</v>
      </c>
      <c r="S123">
        <v>0</v>
      </c>
      <c r="T123">
        <v>0</v>
      </c>
      <c r="U123">
        <v>0</v>
      </c>
      <c r="V123">
        <v>0</v>
      </c>
      <c r="W123">
        <v>0</v>
      </c>
      <c r="X123">
        <v>0</v>
      </c>
      <c r="Y123">
        <v>12</v>
      </c>
      <c r="Z123">
        <v>0</v>
      </c>
      <c r="AA123">
        <v>12</v>
      </c>
    </row>
    <row r="124" spans="2:27" x14ac:dyDescent="0.25">
      <c r="B124" s="10" t="s">
        <v>688</v>
      </c>
      <c r="C124" s="10" t="s">
        <v>689</v>
      </c>
      <c r="D124">
        <v>2</v>
      </c>
      <c r="E124">
        <v>1</v>
      </c>
      <c r="F124">
        <v>1</v>
      </c>
      <c r="G124">
        <v>0</v>
      </c>
      <c r="H124">
        <v>0</v>
      </c>
      <c r="I124">
        <v>0</v>
      </c>
      <c r="J124">
        <v>0</v>
      </c>
      <c r="K124">
        <v>0</v>
      </c>
      <c r="L124">
        <v>0</v>
      </c>
      <c r="M124">
        <v>4</v>
      </c>
      <c r="O124" t="s">
        <v>301</v>
      </c>
      <c r="P124" s="10" t="s">
        <v>252</v>
      </c>
      <c r="Q124" s="10" t="s">
        <v>253</v>
      </c>
      <c r="R124">
        <v>0</v>
      </c>
      <c r="S124">
        <v>0</v>
      </c>
      <c r="T124">
        <v>0</v>
      </c>
      <c r="U124">
        <v>0</v>
      </c>
      <c r="V124">
        <v>0</v>
      </c>
      <c r="W124">
        <v>0</v>
      </c>
      <c r="X124">
        <v>0</v>
      </c>
      <c r="Y124">
        <v>2</v>
      </c>
      <c r="Z124">
        <v>18</v>
      </c>
      <c r="AA124">
        <v>20</v>
      </c>
    </row>
    <row r="125" spans="2:27" x14ac:dyDescent="0.25">
      <c r="B125" s="10" t="s">
        <v>358</v>
      </c>
      <c r="C125" s="10" t="s">
        <v>359</v>
      </c>
      <c r="D125">
        <v>0</v>
      </c>
      <c r="E125">
        <v>0</v>
      </c>
      <c r="F125">
        <v>0</v>
      </c>
      <c r="G125">
        <v>0</v>
      </c>
      <c r="H125">
        <v>1</v>
      </c>
      <c r="I125">
        <v>0</v>
      </c>
      <c r="J125">
        <v>0</v>
      </c>
      <c r="K125">
        <v>0</v>
      </c>
      <c r="L125">
        <v>0</v>
      </c>
      <c r="M125">
        <v>1</v>
      </c>
      <c r="O125" t="s">
        <v>301</v>
      </c>
      <c r="P125" s="10" t="s">
        <v>254</v>
      </c>
      <c r="Q125" s="10" t="s">
        <v>255</v>
      </c>
      <c r="R125">
        <v>6</v>
      </c>
      <c r="S125">
        <v>12</v>
      </c>
      <c r="T125">
        <v>12</v>
      </c>
      <c r="U125">
        <v>12</v>
      </c>
      <c r="V125">
        <v>0</v>
      </c>
      <c r="W125">
        <v>0</v>
      </c>
      <c r="X125">
        <v>0</v>
      </c>
      <c r="Y125">
        <v>0</v>
      </c>
      <c r="Z125">
        <v>0</v>
      </c>
      <c r="AA125">
        <v>42</v>
      </c>
    </row>
    <row r="126" spans="2:27" x14ac:dyDescent="0.25">
      <c r="B126" s="10" t="s">
        <v>226</v>
      </c>
      <c r="C126" s="10" t="s">
        <v>227</v>
      </c>
      <c r="D126">
        <v>5</v>
      </c>
      <c r="E126">
        <v>1</v>
      </c>
      <c r="F126">
        <v>3</v>
      </c>
      <c r="G126">
        <v>6</v>
      </c>
      <c r="H126">
        <v>1</v>
      </c>
      <c r="I126">
        <v>0</v>
      </c>
      <c r="J126">
        <v>0</v>
      </c>
      <c r="K126">
        <v>0</v>
      </c>
      <c r="L126">
        <v>0</v>
      </c>
      <c r="M126">
        <v>16</v>
      </c>
      <c r="O126" t="s">
        <v>301</v>
      </c>
      <c r="P126" s="10" t="s">
        <v>256</v>
      </c>
      <c r="Q126" s="10" t="s">
        <v>257</v>
      </c>
      <c r="R126">
        <v>4</v>
      </c>
      <c r="S126">
        <v>7</v>
      </c>
      <c r="T126">
        <v>1</v>
      </c>
      <c r="U126">
        <v>1</v>
      </c>
      <c r="V126">
        <v>0</v>
      </c>
      <c r="W126">
        <v>0</v>
      </c>
      <c r="X126">
        <v>0</v>
      </c>
      <c r="Y126">
        <v>0</v>
      </c>
      <c r="Z126">
        <v>0</v>
      </c>
      <c r="AA126">
        <v>13</v>
      </c>
    </row>
    <row r="127" spans="2:27" x14ac:dyDescent="0.25">
      <c r="B127" s="10" t="s">
        <v>638</v>
      </c>
      <c r="C127" s="10" t="s">
        <v>639</v>
      </c>
      <c r="D127">
        <v>0</v>
      </c>
      <c r="E127">
        <v>0</v>
      </c>
      <c r="F127">
        <v>1</v>
      </c>
      <c r="G127">
        <v>0</v>
      </c>
      <c r="H127">
        <v>0</v>
      </c>
      <c r="I127">
        <v>0</v>
      </c>
      <c r="J127">
        <v>0</v>
      </c>
      <c r="K127">
        <v>0</v>
      </c>
      <c r="L127">
        <v>0</v>
      </c>
      <c r="M127">
        <v>1</v>
      </c>
      <c r="O127" t="s">
        <v>301</v>
      </c>
      <c r="P127" s="10" t="s">
        <v>258</v>
      </c>
      <c r="Q127" s="10" t="s">
        <v>259</v>
      </c>
      <c r="R127">
        <v>15</v>
      </c>
      <c r="S127">
        <v>15</v>
      </c>
      <c r="T127">
        <v>20</v>
      </c>
      <c r="U127">
        <v>21</v>
      </c>
      <c r="V127">
        <v>0</v>
      </c>
      <c r="W127">
        <v>0</v>
      </c>
      <c r="X127">
        <v>0</v>
      </c>
      <c r="Y127">
        <v>0</v>
      </c>
      <c r="Z127">
        <v>0</v>
      </c>
      <c r="AA127">
        <v>71</v>
      </c>
    </row>
    <row r="128" spans="2:27" x14ac:dyDescent="0.25">
      <c r="B128" s="10" t="s">
        <v>690</v>
      </c>
      <c r="C128" s="10" t="s">
        <v>691</v>
      </c>
      <c r="D128">
        <v>5</v>
      </c>
      <c r="E128">
        <v>2</v>
      </c>
      <c r="F128">
        <v>1</v>
      </c>
      <c r="G128">
        <v>2</v>
      </c>
      <c r="H128">
        <v>0</v>
      </c>
      <c r="I128">
        <v>0</v>
      </c>
      <c r="J128">
        <v>0</v>
      </c>
      <c r="K128">
        <v>0</v>
      </c>
      <c r="L128">
        <v>0</v>
      </c>
      <c r="M128">
        <v>10</v>
      </c>
      <c r="O128" t="s">
        <v>301</v>
      </c>
      <c r="P128" s="10" t="s">
        <v>694</v>
      </c>
      <c r="Q128" s="10" t="s">
        <v>695</v>
      </c>
      <c r="R128">
        <v>2</v>
      </c>
      <c r="S128">
        <v>4</v>
      </c>
      <c r="T128">
        <v>0</v>
      </c>
      <c r="U128">
        <v>1</v>
      </c>
      <c r="V128">
        <v>0</v>
      </c>
      <c r="W128">
        <v>0</v>
      </c>
      <c r="X128">
        <v>0</v>
      </c>
      <c r="Y128">
        <v>0</v>
      </c>
      <c r="Z128">
        <v>0</v>
      </c>
      <c r="AA128">
        <v>7</v>
      </c>
    </row>
    <row r="129" spans="2:27" x14ac:dyDescent="0.25">
      <c r="B129" s="10" t="s">
        <v>97</v>
      </c>
      <c r="C129" s="10" t="s">
        <v>98</v>
      </c>
      <c r="D129">
        <v>0</v>
      </c>
      <c r="E129">
        <v>0</v>
      </c>
      <c r="F129">
        <v>0</v>
      </c>
      <c r="G129">
        <v>0</v>
      </c>
      <c r="H129">
        <v>0</v>
      </c>
      <c r="I129">
        <v>0</v>
      </c>
      <c r="J129">
        <v>0</v>
      </c>
      <c r="K129">
        <v>0</v>
      </c>
      <c r="L129">
        <v>3</v>
      </c>
      <c r="M129">
        <v>3</v>
      </c>
      <c r="O129" t="s">
        <v>301</v>
      </c>
      <c r="P129" s="10" t="s">
        <v>260</v>
      </c>
      <c r="Q129" s="10" t="s">
        <v>261</v>
      </c>
      <c r="R129">
        <v>0</v>
      </c>
      <c r="S129">
        <v>0</v>
      </c>
      <c r="T129">
        <v>1</v>
      </c>
      <c r="U129">
        <v>3</v>
      </c>
      <c r="V129">
        <v>0</v>
      </c>
      <c r="W129">
        <v>0</v>
      </c>
      <c r="X129">
        <v>0</v>
      </c>
      <c r="Y129">
        <v>0</v>
      </c>
      <c r="Z129">
        <v>0</v>
      </c>
      <c r="AA129">
        <v>4</v>
      </c>
    </row>
    <row r="130" spans="2:27" x14ac:dyDescent="0.25">
      <c r="B130" s="10" t="s">
        <v>228</v>
      </c>
      <c r="C130" s="10" t="s">
        <v>229</v>
      </c>
      <c r="D130">
        <v>3</v>
      </c>
      <c r="E130">
        <v>9</v>
      </c>
      <c r="F130">
        <v>9</v>
      </c>
      <c r="G130">
        <v>9</v>
      </c>
      <c r="H130">
        <v>0</v>
      </c>
      <c r="I130">
        <v>0</v>
      </c>
      <c r="J130">
        <v>0</v>
      </c>
      <c r="K130">
        <v>0</v>
      </c>
      <c r="L130">
        <v>0</v>
      </c>
      <c r="M130">
        <v>30</v>
      </c>
      <c r="O130" t="s">
        <v>301</v>
      </c>
      <c r="P130" s="10" t="s">
        <v>262</v>
      </c>
      <c r="Q130" s="10" t="s">
        <v>263</v>
      </c>
      <c r="R130">
        <v>12</v>
      </c>
      <c r="S130">
        <v>10</v>
      </c>
      <c r="T130">
        <v>10</v>
      </c>
      <c r="U130">
        <v>8</v>
      </c>
      <c r="V130">
        <v>0</v>
      </c>
      <c r="W130">
        <v>0</v>
      </c>
      <c r="X130">
        <v>0</v>
      </c>
      <c r="Y130">
        <v>3</v>
      </c>
      <c r="Z130">
        <v>24</v>
      </c>
      <c r="AA130">
        <v>67</v>
      </c>
    </row>
    <row r="131" spans="2:27" x14ac:dyDescent="0.25">
      <c r="B131" s="10" t="s">
        <v>230</v>
      </c>
      <c r="C131" s="10" t="s">
        <v>231</v>
      </c>
      <c r="D131">
        <v>0</v>
      </c>
      <c r="E131">
        <v>0</v>
      </c>
      <c r="F131">
        <v>5</v>
      </c>
      <c r="G131">
        <v>5</v>
      </c>
      <c r="H131">
        <v>0</v>
      </c>
      <c r="I131">
        <v>0</v>
      </c>
      <c r="J131">
        <v>0</v>
      </c>
      <c r="K131">
        <v>0</v>
      </c>
      <c r="L131">
        <v>0</v>
      </c>
      <c r="M131">
        <v>10</v>
      </c>
      <c r="O131" t="s">
        <v>301</v>
      </c>
      <c r="P131" s="10" t="s">
        <v>264</v>
      </c>
      <c r="Q131" s="10" t="s">
        <v>265</v>
      </c>
      <c r="R131">
        <v>1</v>
      </c>
      <c r="S131">
        <v>0</v>
      </c>
      <c r="T131">
        <v>1</v>
      </c>
      <c r="U131">
        <v>1</v>
      </c>
      <c r="V131">
        <v>0</v>
      </c>
      <c r="W131">
        <v>0</v>
      </c>
      <c r="X131">
        <v>0</v>
      </c>
      <c r="Y131">
        <v>0</v>
      </c>
      <c r="Z131">
        <v>0</v>
      </c>
      <c r="AA131">
        <v>3</v>
      </c>
    </row>
    <row r="132" spans="2:27" x14ac:dyDescent="0.25">
      <c r="B132" s="10" t="s">
        <v>232</v>
      </c>
      <c r="C132" s="10" t="s">
        <v>233</v>
      </c>
      <c r="D132">
        <v>0</v>
      </c>
      <c r="E132">
        <v>0</v>
      </c>
      <c r="F132">
        <v>0</v>
      </c>
      <c r="G132">
        <v>0</v>
      </c>
      <c r="H132">
        <v>0</v>
      </c>
      <c r="I132">
        <v>0</v>
      </c>
      <c r="J132">
        <v>0</v>
      </c>
      <c r="K132">
        <v>4</v>
      </c>
      <c r="L132">
        <v>15</v>
      </c>
      <c r="M132">
        <v>19</v>
      </c>
      <c r="O132" t="s">
        <v>301</v>
      </c>
      <c r="P132" s="10" t="s">
        <v>741</v>
      </c>
      <c r="Q132" s="10" t="s">
        <v>742</v>
      </c>
      <c r="R132">
        <v>0</v>
      </c>
      <c r="S132">
        <v>1</v>
      </c>
      <c r="T132">
        <v>2</v>
      </c>
      <c r="U132">
        <v>0</v>
      </c>
      <c r="V132">
        <v>0</v>
      </c>
      <c r="W132">
        <v>0</v>
      </c>
      <c r="X132">
        <v>0</v>
      </c>
      <c r="Y132">
        <v>0</v>
      </c>
      <c r="Z132">
        <v>0</v>
      </c>
      <c r="AA132">
        <v>3</v>
      </c>
    </row>
    <row r="133" spans="2:27" x14ac:dyDescent="0.25">
      <c r="B133" s="10" t="s">
        <v>234</v>
      </c>
      <c r="C133" s="10" t="s">
        <v>235</v>
      </c>
      <c r="D133">
        <v>15</v>
      </c>
      <c r="E133">
        <v>18</v>
      </c>
      <c r="F133">
        <v>12</v>
      </c>
      <c r="G133">
        <v>24</v>
      </c>
      <c r="H133">
        <v>0</v>
      </c>
      <c r="I133">
        <v>0</v>
      </c>
      <c r="J133">
        <v>0</v>
      </c>
      <c r="K133">
        <v>0</v>
      </c>
      <c r="L133">
        <v>0</v>
      </c>
      <c r="M133">
        <v>69</v>
      </c>
      <c r="O133" t="s">
        <v>301</v>
      </c>
      <c r="P133" s="10" t="s">
        <v>266</v>
      </c>
      <c r="Q133" s="10" t="s">
        <v>267</v>
      </c>
      <c r="R133">
        <v>13</v>
      </c>
      <c r="S133">
        <v>11</v>
      </c>
      <c r="T133">
        <v>18</v>
      </c>
      <c r="U133">
        <v>9</v>
      </c>
      <c r="V133">
        <v>0</v>
      </c>
      <c r="W133">
        <v>0</v>
      </c>
      <c r="X133">
        <v>0</v>
      </c>
      <c r="Y133">
        <v>0</v>
      </c>
      <c r="Z133">
        <v>0</v>
      </c>
      <c r="AA133">
        <v>51</v>
      </c>
    </row>
    <row r="134" spans="2:27" x14ac:dyDescent="0.25">
      <c r="B134" s="10" t="s">
        <v>236</v>
      </c>
      <c r="C134" s="10" t="s">
        <v>237</v>
      </c>
      <c r="D134">
        <v>35</v>
      </c>
      <c r="E134">
        <v>7</v>
      </c>
      <c r="F134">
        <v>0</v>
      </c>
      <c r="G134">
        <v>0</v>
      </c>
      <c r="H134">
        <v>1</v>
      </c>
      <c r="I134">
        <v>0</v>
      </c>
      <c r="J134">
        <v>0</v>
      </c>
      <c r="K134">
        <v>0</v>
      </c>
      <c r="L134">
        <v>0</v>
      </c>
      <c r="M134">
        <v>43</v>
      </c>
      <c r="O134" t="s">
        <v>301</v>
      </c>
      <c r="P134" s="10" t="s">
        <v>268</v>
      </c>
      <c r="Q134" s="10" t="s">
        <v>269</v>
      </c>
      <c r="R134">
        <v>0</v>
      </c>
      <c r="S134">
        <v>0</v>
      </c>
      <c r="T134">
        <v>0</v>
      </c>
      <c r="U134">
        <v>0</v>
      </c>
      <c r="V134">
        <v>0</v>
      </c>
      <c r="W134">
        <v>0</v>
      </c>
      <c r="X134">
        <v>0</v>
      </c>
      <c r="Y134">
        <v>3</v>
      </c>
      <c r="Z134">
        <v>22</v>
      </c>
      <c r="AA134">
        <v>25</v>
      </c>
    </row>
    <row r="135" spans="2:27" x14ac:dyDescent="0.25">
      <c r="B135" s="10" t="s">
        <v>238</v>
      </c>
      <c r="C135" s="10" t="s">
        <v>239</v>
      </c>
      <c r="D135">
        <v>2</v>
      </c>
      <c r="E135">
        <v>2</v>
      </c>
      <c r="F135">
        <v>2</v>
      </c>
      <c r="G135">
        <v>2</v>
      </c>
      <c r="H135">
        <v>0</v>
      </c>
      <c r="I135">
        <v>0</v>
      </c>
      <c r="J135">
        <v>0</v>
      </c>
      <c r="K135">
        <v>0</v>
      </c>
      <c r="L135">
        <v>0</v>
      </c>
      <c r="M135">
        <v>8</v>
      </c>
      <c r="O135" t="s">
        <v>301</v>
      </c>
      <c r="P135" s="10" t="s">
        <v>270</v>
      </c>
      <c r="Q135" s="10" t="s">
        <v>271</v>
      </c>
      <c r="R135">
        <v>2</v>
      </c>
      <c r="S135">
        <v>1</v>
      </c>
      <c r="T135">
        <v>1</v>
      </c>
      <c r="U135">
        <v>2</v>
      </c>
      <c r="V135">
        <v>0</v>
      </c>
      <c r="W135">
        <v>0</v>
      </c>
      <c r="X135">
        <v>0</v>
      </c>
      <c r="Y135">
        <v>0</v>
      </c>
      <c r="Z135">
        <v>0</v>
      </c>
      <c r="AA135">
        <v>6</v>
      </c>
    </row>
    <row r="136" spans="2:27" x14ac:dyDescent="0.25">
      <c r="B136" s="10" t="s">
        <v>240</v>
      </c>
      <c r="C136" s="10" t="s">
        <v>241</v>
      </c>
      <c r="D136">
        <v>15</v>
      </c>
      <c r="E136">
        <v>16</v>
      </c>
      <c r="F136">
        <v>22</v>
      </c>
      <c r="G136">
        <v>16</v>
      </c>
      <c r="H136">
        <v>0</v>
      </c>
      <c r="I136">
        <v>0</v>
      </c>
      <c r="J136">
        <v>0</v>
      </c>
      <c r="K136">
        <v>0</v>
      </c>
      <c r="L136">
        <v>0</v>
      </c>
      <c r="M136">
        <v>69</v>
      </c>
      <c r="O136" t="s">
        <v>301</v>
      </c>
      <c r="P136" s="10" t="s">
        <v>272</v>
      </c>
      <c r="Q136" s="10" t="s">
        <v>273</v>
      </c>
      <c r="R136">
        <v>5</v>
      </c>
      <c r="S136">
        <v>0</v>
      </c>
      <c r="T136">
        <v>0</v>
      </c>
      <c r="U136">
        <v>11</v>
      </c>
      <c r="V136">
        <v>0</v>
      </c>
      <c r="W136">
        <v>0</v>
      </c>
      <c r="X136">
        <v>0</v>
      </c>
      <c r="Y136">
        <v>0</v>
      </c>
      <c r="Z136">
        <v>0</v>
      </c>
      <c r="AA136">
        <v>16</v>
      </c>
    </row>
    <row r="137" spans="2:27" x14ac:dyDescent="0.25">
      <c r="B137" s="10" t="s">
        <v>692</v>
      </c>
      <c r="C137" s="10" t="s">
        <v>693</v>
      </c>
      <c r="D137">
        <v>5</v>
      </c>
      <c r="E137">
        <v>2</v>
      </c>
      <c r="F137">
        <v>7</v>
      </c>
      <c r="G137">
        <v>1</v>
      </c>
      <c r="H137">
        <v>0</v>
      </c>
      <c r="I137">
        <v>0</v>
      </c>
      <c r="J137">
        <v>0</v>
      </c>
      <c r="K137">
        <v>0</v>
      </c>
      <c r="L137">
        <v>0</v>
      </c>
      <c r="M137">
        <v>15</v>
      </c>
      <c r="O137" t="s">
        <v>301</v>
      </c>
      <c r="P137" s="10" t="s">
        <v>274</v>
      </c>
      <c r="Q137" s="10" t="s">
        <v>275</v>
      </c>
      <c r="R137">
        <v>2</v>
      </c>
      <c r="S137">
        <v>3</v>
      </c>
      <c r="T137">
        <v>4</v>
      </c>
      <c r="U137">
        <v>8</v>
      </c>
      <c r="V137">
        <v>0</v>
      </c>
      <c r="W137">
        <v>0</v>
      </c>
      <c r="X137">
        <v>0</v>
      </c>
      <c r="Y137">
        <v>0</v>
      </c>
      <c r="Z137">
        <v>0</v>
      </c>
      <c r="AA137">
        <v>17</v>
      </c>
    </row>
    <row r="138" spans="2:27" x14ac:dyDescent="0.25">
      <c r="B138" s="10" t="s">
        <v>242</v>
      </c>
      <c r="C138" s="10" t="s">
        <v>243</v>
      </c>
      <c r="D138">
        <v>1</v>
      </c>
      <c r="E138">
        <v>1</v>
      </c>
      <c r="F138">
        <v>0</v>
      </c>
      <c r="G138">
        <v>0</v>
      </c>
      <c r="H138">
        <v>0</v>
      </c>
      <c r="I138">
        <v>0</v>
      </c>
      <c r="J138">
        <v>0</v>
      </c>
      <c r="K138">
        <v>0</v>
      </c>
      <c r="L138">
        <v>0</v>
      </c>
      <c r="M138">
        <v>2</v>
      </c>
      <c r="O138" t="s">
        <v>301</v>
      </c>
      <c r="P138" s="10" t="s">
        <v>276</v>
      </c>
      <c r="Q138" s="10" t="s">
        <v>277</v>
      </c>
      <c r="R138">
        <v>6</v>
      </c>
      <c r="S138">
        <v>7</v>
      </c>
      <c r="T138">
        <v>11</v>
      </c>
      <c r="U138">
        <v>10</v>
      </c>
      <c r="V138">
        <v>0</v>
      </c>
      <c r="W138">
        <v>0</v>
      </c>
      <c r="X138">
        <v>0</v>
      </c>
      <c r="Y138">
        <v>0</v>
      </c>
      <c r="Z138">
        <v>0</v>
      </c>
      <c r="AA138">
        <v>34</v>
      </c>
    </row>
    <row r="139" spans="2:27" x14ac:dyDescent="0.25">
      <c r="B139" s="10" t="s">
        <v>244</v>
      </c>
      <c r="C139" s="10" t="s">
        <v>245</v>
      </c>
      <c r="D139">
        <v>0</v>
      </c>
      <c r="E139">
        <v>0</v>
      </c>
      <c r="F139">
        <v>0</v>
      </c>
      <c r="G139">
        <v>0</v>
      </c>
      <c r="H139">
        <v>0</v>
      </c>
      <c r="I139">
        <v>0</v>
      </c>
      <c r="J139">
        <v>0</v>
      </c>
      <c r="K139">
        <v>8</v>
      </c>
      <c r="L139">
        <v>7</v>
      </c>
      <c r="M139">
        <v>15</v>
      </c>
      <c r="O139" t="s">
        <v>301</v>
      </c>
      <c r="P139" s="10" t="s">
        <v>278</v>
      </c>
      <c r="Q139" s="10" t="s">
        <v>279</v>
      </c>
      <c r="R139">
        <v>3</v>
      </c>
      <c r="S139">
        <v>5</v>
      </c>
      <c r="T139">
        <v>2</v>
      </c>
      <c r="U139">
        <v>0</v>
      </c>
      <c r="V139">
        <v>0</v>
      </c>
      <c r="W139">
        <v>0</v>
      </c>
      <c r="X139">
        <v>0</v>
      </c>
      <c r="Y139">
        <v>0</v>
      </c>
      <c r="Z139">
        <v>0</v>
      </c>
      <c r="AA139">
        <v>10</v>
      </c>
    </row>
    <row r="140" spans="2:27" x14ac:dyDescent="0.25">
      <c r="B140" s="10" t="s">
        <v>248</v>
      </c>
      <c r="C140" s="10" t="s">
        <v>249</v>
      </c>
      <c r="D140">
        <v>0</v>
      </c>
      <c r="E140">
        <v>0</v>
      </c>
      <c r="F140">
        <v>0</v>
      </c>
      <c r="G140">
        <v>0</v>
      </c>
      <c r="H140">
        <v>0</v>
      </c>
      <c r="I140">
        <v>0</v>
      </c>
      <c r="J140">
        <v>0</v>
      </c>
      <c r="K140">
        <v>0</v>
      </c>
      <c r="L140">
        <v>4</v>
      </c>
      <c r="M140">
        <v>4</v>
      </c>
      <c r="O140" t="s">
        <v>301</v>
      </c>
      <c r="P140" s="10" t="s">
        <v>280</v>
      </c>
      <c r="Q140" s="10" t="s">
        <v>281</v>
      </c>
      <c r="R140">
        <v>3</v>
      </c>
      <c r="S140">
        <v>5</v>
      </c>
      <c r="T140">
        <v>3</v>
      </c>
      <c r="U140">
        <v>6</v>
      </c>
      <c r="V140">
        <v>0</v>
      </c>
      <c r="W140">
        <v>0</v>
      </c>
      <c r="X140">
        <v>0</v>
      </c>
      <c r="Y140">
        <v>2</v>
      </c>
      <c r="Z140">
        <v>10</v>
      </c>
      <c r="AA140">
        <v>29</v>
      </c>
    </row>
    <row r="141" spans="2:27" x14ac:dyDescent="0.25">
      <c r="B141" s="10" t="s">
        <v>250</v>
      </c>
      <c r="C141" s="10" t="s">
        <v>251</v>
      </c>
      <c r="D141">
        <v>0</v>
      </c>
      <c r="E141">
        <v>0</v>
      </c>
      <c r="F141">
        <v>0</v>
      </c>
      <c r="G141">
        <v>0</v>
      </c>
      <c r="H141">
        <v>0</v>
      </c>
      <c r="I141">
        <v>0</v>
      </c>
      <c r="J141">
        <v>0</v>
      </c>
      <c r="K141">
        <v>12</v>
      </c>
      <c r="L141">
        <v>0</v>
      </c>
      <c r="M141">
        <v>12</v>
      </c>
      <c r="O141" t="s">
        <v>301</v>
      </c>
      <c r="P141" s="10" t="s">
        <v>282</v>
      </c>
      <c r="Q141" s="10" t="s">
        <v>283</v>
      </c>
      <c r="R141">
        <v>3</v>
      </c>
      <c r="S141">
        <v>5</v>
      </c>
      <c r="T141">
        <v>7</v>
      </c>
      <c r="U141">
        <v>6</v>
      </c>
      <c r="V141">
        <v>0</v>
      </c>
      <c r="W141">
        <v>0</v>
      </c>
      <c r="X141">
        <v>0</v>
      </c>
      <c r="Y141">
        <v>0</v>
      </c>
      <c r="Z141">
        <v>0</v>
      </c>
      <c r="AA141">
        <v>21</v>
      </c>
    </row>
    <row r="142" spans="2:27" x14ac:dyDescent="0.25">
      <c r="B142" s="10" t="s">
        <v>252</v>
      </c>
      <c r="C142" s="10" t="s">
        <v>253</v>
      </c>
      <c r="D142">
        <v>0</v>
      </c>
      <c r="E142">
        <v>0</v>
      </c>
      <c r="F142">
        <v>0</v>
      </c>
      <c r="G142">
        <v>0</v>
      </c>
      <c r="H142">
        <v>0</v>
      </c>
      <c r="I142">
        <v>0</v>
      </c>
      <c r="J142">
        <v>0</v>
      </c>
      <c r="K142">
        <v>2</v>
      </c>
      <c r="L142">
        <v>18</v>
      </c>
      <c r="M142">
        <v>20</v>
      </c>
      <c r="O142" t="s">
        <v>301</v>
      </c>
      <c r="P142" s="10" t="s">
        <v>743</v>
      </c>
      <c r="Q142" s="10" t="s">
        <v>744</v>
      </c>
      <c r="R142">
        <v>0</v>
      </c>
      <c r="S142">
        <v>0</v>
      </c>
      <c r="T142">
        <v>0</v>
      </c>
      <c r="U142">
        <v>0</v>
      </c>
      <c r="V142">
        <v>0</v>
      </c>
      <c r="W142">
        <v>0</v>
      </c>
      <c r="X142">
        <v>0</v>
      </c>
      <c r="Y142">
        <v>5</v>
      </c>
      <c r="Z142">
        <v>0</v>
      </c>
      <c r="AA142">
        <v>5</v>
      </c>
    </row>
    <row r="143" spans="2:27" x14ac:dyDescent="0.25">
      <c r="B143" s="10" t="s">
        <v>254</v>
      </c>
      <c r="C143" s="10" t="s">
        <v>255</v>
      </c>
      <c r="D143">
        <v>6</v>
      </c>
      <c r="E143">
        <v>12</v>
      </c>
      <c r="F143">
        <v>12</v>
      </c>
      <c r="G143">
        <v>12</v>
      </c>
      <c r="H143">
        <v>0</v>
      </c>
      <c r="I143">
        <v>0</v>
      </c>
      <c r="J143">
        <v>0</v>
      </c>
      <c r="K143">
        <v>0</v>
      </c>
      <c r="L143">
        <v>0</v>
      </c>
      <c r="M143">
        <v>42</v>
      </c>
      <c r="O143" t="s">
        <v>301</v>
      </c>
      <c r="P143" s="10" t="s">
        <v>284</v>
      </c>
      <c r="Q143" s="10" t="s">
        <v>285</v>
      </c>
      <c r="R143">
        <v>0</v>
      </c>
      <c r="S143">
        <v>0</v>
      </c>
      <c r="T143">
        <v>1</v>
      </c>
      <c r="U143">
        <v>3</v>
      </c>
      <c r="V143">
        <v>0</v>
      </c>
      <c r="W143">
        <v>0</v>
      </c>
      <c r="X143">
        <v>0</v>
      </c>
      <c r="Y143">
        <v>0</v>
      </c>
      <c r="Z143">
        <v>0</v>
      </c>
      <c r="AA143">
        <v>4</v>
      </c>
    </row>
    <row r="144" spans="2:27" x14ac:dyDescent="0.25">
      <c r="B144" s="10" t="s">
        <v>256</v>
      </c>
      <c r="C144" s="10" t="s">
        <v>257</v>
      </c>
      <c r="D144">
        <v>4</v>
      </c>
      <c r="E144">
        <v>7</v>
      </c>
      <c r="F144">
        <v>1</v>
      </c>
      <c r="G144">
        <v>1</v>
      </c>
      <c r="H144">
        <v>0</v>
      </c>
      <c r="I144">
        <v>0</v>
      </c>
      <c r="J144">
        <v>0</v>
      </c>
      <c r="K144">
        <v>0</v>
      </c>
      <c r="L144">
        <v>0</v>
      </c>
      <c r="M144">
        <v>13</v>
      </c>
      <c r="O144" t="s">
        <v>301</v>
      </c>
      <c r="P144" s="10" t="s">
        <v>286</v>
      </c>
      <c r="Q144" s="10" t="s">
        <v>287</v>
      </c>
      <c r="R144">
        <v>5</v>
      </c>
      <c r="S144">
        <v>3</v>
      </c>
      <c r="T144">
        <v>3</v>
      </c>
      <c r="U144">
        <v>9</v>
      </c>
      <c r="V144">
        <v>0</v>
      </c>
      <c r="W144">
        <v>0</v>
      </c>
      <c r="X144">
        <v>0</v>
      </c>
      <c r="Y144">
        <v>0</v>
      </c>
      <c r="Z144">
        <v>0</v>
      </c>
      <c r="AA144">
        <v>20</v>
      </c>
    </row>
    <row r="145" spans="1:27" x14ac:dyDescent="0.25">
      <c r="B145" s="10" t="s">
        <v>258</v>
      </c>
      <c r="C145" s="10" t="s">
        <v>259</v>
      </c>
      <c r="D145">
        <v>15</v>
      </c>
      <c r="E145">
        <v>15</v>
      </c>
      <c r="F145">
        <v>20</v>
      </c>
      <c r="G145">
        <v>21</v>
      </c>
      <c r="H145">
        <v>0</v>
      </c>
      <c r="I145">
        <v>0</v>
      </c>
      <c r="J145">
        <v>0</v>
      </c>
      <c r="K145">
        <v>0</v>
      </c>
      <c r="L145">
        <v>0</v>
      </c>
      <c r="M145">
        <v>71</v>
      </c>
    </row>
    <row r="146" spans="1:27" x14ac:dyDescent="0.25">
      <c r="B146" s="10" t="s">
        <v>694</v>
      </c>
      <c r="C146" s="10" t="s">
        <v>695</v>
      </c>
      <c r="D146">
        <v>2</v>
      </c>
      <c r="E146">
        <v>4</v>
      </c>
      <c r="F146">
        <v>0</v>
      </c>
      <c r="G146">
        <v>1</v>
      </c>
      <c r="H146">
        <v>0</v>
      </c>
      <c r="I146">
        <v>0</v>
      </c>
      <c r="J146">
        <v>0</v>
      </c>
      <c r="K146">
        <v>0</v>
      </c>
      <c r="L146">
        <v>0</v>
      </c>
      <c r="M146">
        <v>7</v>
      </c>
    </row>
    <row r="147" spans="1:27" x14ac:dyDescent="0.25">
      <c r="A147" s="10"/>
      <c r="B147" s="10" t="s">
        <v>260</v>
      </c>
      <c r="C147" s="10" t="s">
        <v>261</v>
      </c>
      <c r="D147">
        <v>0</v>
      </c>
      <c r="E147">
        <v>0</v>
      </c>
      <c r="F147">
        <v>1</v>
      </c>
      <c r="G147">
        <v>3</v>
      </c>
      <c r="H147">
        <v>0</v>
      </c>
      <c r="I147">
        <v>0</v>
      </c>
      <c r="J147">
        <v>0</v>
      </c>
      <c r="K147">
        <v>0</v>
      </c>
      <c r="L147">
        <v>0</v>
      </c>
      <c r="M147">
        <v>4</v>
      </c>
      <c r="Q147" s="10" t="s">
        <v>696</v>
      </c>
      <c r="R147" s="14">
        <f>SUM(R3:R144)</f>
        <v>1501</v>
      </c>
      <c r="S147" s="14">
        <f t="shared" ref="S147:AA147" si="0">SUM(S3:S144)</f>
        <v>1359</v>
      </c>
      <c r="T147" s="14">
        <f t="shared" si="0"/>
        <v>1292</v>
      </c>
      <c r="U147" s="14">
        <f t="shared" si="0"/>
        <v>1668</v>
      </c>
      <c r="V147" s="14">
        <f t="shared" si="0"/>
        <v>31</v>
      </c>
      <c r="W147" s="14">
        <f t="shared" si="0"/>
        <v>52</v>
      </c>
      <c r="X147" s="14">
        <f t="shared" si="0"/>
        <v>46</v>
      </c>
      <c r="Y147" s="14">
        <f t="shared" si="0"/>
        <v>899</v>
      </c>
      <c r="Z147" s="14">
        <f t="shared" si="0"/>
        <v>476</v>
      </c>
      <c r="AA147" s="14">
        <f t="shared" si="0"/>
        <v>7324</v>
      </c>
    </row>
    <row r="148" spans="1:27" x14ac:dyDescent="0.25">
      <c r="A148" s="10"/>
      <c r="B148" s="10" t="s">
        <v>262</v>
      </c>
      <c r="C148" s="10" t="s">
        <v>263</v>
      </c>
      <c r="D148">
        <v>12</v>
      </c>
      <c r="E148">
        <v>10</v>
      </c>
      <c r="F148">
        <v>10</v>
      </c>
      <c r="G148">
        <v>8</v>
      </c>
      <c r="H148">
        <v>0</v>
      </c>
      <c r="I148">
        <v>0</v>
      </c>
      <c r="J148">
        <v>0</v>
      </c>
      <c r="K148">
        <v>3</v>
      </c>
      <c r="L148">
        <v>24</v>
      </c>
      <c r="M148">
        <v>67</v>
      </c>
      <c r="Q148" s="10" t="s">
        <v>697</v>
      </c>
      <c r="R148" s="14">
        <f>D167</f>
        <v>1501</v>
      </c>
      <c r="S148" s="14">
        <f t="shared" ref="S148:AA148" si="1">E167</f>
        <v>1359</v>
      </c>
      <c r="T148" s="14">
        <f t="shared" si="1"/>
        <v>1292</v>
      </c>
      <c r="U148" s="14">
        <f t="shared" si="1"/>
        <v>1668</v>
      </c>
      <c r="V148" s="14">
        <f t="shared" si="1"/>
        <v>31</v>
      </c>
      <c r="W148" s="14">
        <f t="shared" si="1"/>
        <v>52</v>
      </c>
      <c r="X148" s="14">
        <f t="shared" si="1"/>
        <v>46</v>
      </c>
      <c r="Y148" s="14">
        <f t="shared" si="1"/>
        <v>899</v>
      </c>
      <c r="Z148" s="14">
        <f t="shared" si="1"/>
        <v>476</v>
      </c>
      <c r="AA148" s="14">
        <f t="shared" si="1"/>
        <v>7324</v>
      </c>
    </row>
    <row r="149" spans="1:27" x14ac:dyDescent="0.25">
      <c r="B149" s="10" t="s">
        <v>264</v>
      </c>
      <c r="C149" s="10" t="s">
        <v>265</v>
      </c>
      <c r="D149">
        <v>1</v>
      </c>
      <c r="E149">
        <v>0</v>
      </c>
      <c r="F149">
        <v>1</v>
      </c>
      <c r="G149">
        <v>1</v>
      </c>
      <c r="H149">
        <v>0</v>
      </c>
      <c r="I149">
        <v>0</v>
      </c>
      <c r="J149">
        <v>0</v>
      </c>
      <c r="K149">
        <v>0</v>
      </c>
      <c r="L149">
        <v>0</v>
      </c>
      <c r="M149">
        <v>3</v>
      </c>
      <c r="Q149" s="10" t="s">
        <v>698</v>
      </c>
      <c r="R149" s="89">
        <f>R148-R147</f>
        <v>0</v>
      </c>
      <c r="S149" s="89">
        <f t="shared" ref="S149:AA149" si="2">S148-S147</f>
        <v>0</v>
      </c>
      <c r="T149" s="89">
        <f t="shared" si="2"/>
        <v>0</v>
      </c>
      <c r="U149" s="89">
        <f t="shared" si="2"/>
        <v>0</v>
      </c>
      <c r="V149" s="89">
        <f t="shared" si="2"/>
        <v>0</v>
      </c>
      <c r="W149" s="89">
        <f t="shared" si="2"/>
        <v>0</v>
      </c>
      <c r="X149" s="89">
        <f t="shared" si="2"/>
        <v>0</v>
      </c>
      <c r="Y149" s="89">
        <f t="shared" si="2"/>
        <v>0</v>
      </c>
      <c r="Z149" s="89">
        <f t="shared" si="2"/>
        <v>0</v>
      </c>
      <c r="AA149" s="89">
        <f t="shared" si="2"/>
        <v>0</v>
      </c>
    </row>
    <row r="150" spans="1:27" x14ac:dyDescent="0.25">
      <c r="B150" s="10" t="s">
        <v>741</v>
      </c>
      <c r="C150" s="10" t="s">
        <v>742</v>
      </c>
      <c r="D150">
        <v>0</v>
      </c>
      <c r="E150">
        <v>1</v>
      </c>
      <c r="F150">
        <v>2</v>
      </c>
      <c r="G150">
        <v>0</v>
      </c>
      <c r="H150">
        <v>0</v>
      </c>
      <c r="I150">
        <v>0</v>
      </c>
      <c r="J150">
        <v>0</v>
      </c>
      <c r="K150">
        <v>0</v>
      </c>
      <c r="L150">
        <v>0</v>
      </c>
      <c r="M150">
        <v>3</v>
      </c>
    </row>
    <row r="151" spans="1:27" x14ac:dyDescent="0.25">
      <c r="A151" s="10"/>
      <c r="B151" s="10" t="s">
        <v>266</v>
      </c>
      <c r="C151" s="10" t="s">
        <v>267</v>
      </c>
      <c r="D151">
        <v>13</v>
      </c>
      <c r="E151">
        <v>11</v>
      </c>
      <c r="F151">
        <v>18</v>
      </c>
      <c r="G151">
        <v>9</v>
      </c>
      <c r="H151">
        <v>0</v>
      </c>
      <c r="I151">
        <v>0</v>
      </c>
      <c r="J151">
        <v>0</v>
      </c>
      <c r="K151">
        <v>0</v>
      </c>
      <c r="L151">
        <v>0</v>
      </c>
      <c r="M151">
        <v>51</v>
      </c>
    </row>
    <row r="152" spans="1:27" x14ac:dyDescent="0.25">
      <c r="B152" s="10" t="s">
        <v>268</v>
      </c>
      <c r="C152" s="10" t="s">
        <v>269</v>
      </c>
      <c r="D152">
        <v>0</v>
      </c>
      <c r="E152">
        <v>0</v>
      </c>
      <c r="F152">
        <v>0</v>
      </c>
      <c r="G152">
        <v>0</v>
      </c>
      <c r="H152">
        <v>0</v>
      </c>
      <c r="I152">
        <v>0</v>
      </c>
      <c r="J152">
        <v>0</v>
      </c>
      <c r="K152">
        <v>3</v>
      </c>
      <c r="L152">
        <v>22</v>
      </c>
      <c r="M152">
        <v>25</v>
      </c>
    </row>
    <row r="153" spans="1:27" x14ac:dyDescent="0.25">
      <c r="B153" s="10" t="s">
        <v>270</v>
      </c>
      <c r="C153" s="10" t="s">
        <v>271</v>
      </c>
      <c r="D153">
        <v>2</v>
      </c>
      <c r="E153">
        <v>1</v>
      </c>
      <c r="F153">
        <v>1</v>
      </c>
      <c r="G153">
        <v>2</v>
      </c>
      <c r="H153">
        <v>0</v>
      </c>
      <c r="I153">
        <v>0</v>
      </c>
      <c r="J153">
        <v>0</v>
      </c>
      <c r="K153">
        <v>0</v>
      </c>
      <c r="L153">
        <v>0</v>
      </c>
      <c r="M153">
        <v>6</v>
      </c>
    </row>
    <row r="154" spans="1:27" x14ac:dyDescent="0.25">
      <c r="B154" s="10" t="s">
        <v>272</v>
      </c>
      <c r="C154" s="10" t="s">
        <v>273</v>
      </c>
      <c r="D154">
        <v>5</v>
      </c>
      <c r="E154">
        <v>0</v>
      </c>
      <c r="F154">
        <v>0</v>
      </c>
      <c r="G154">
        <v>11</v>
      </c>
      <c r="H154">
        <v>0</v>
      </c>
      <c r="I154">
        <v>0</v>
      </c>
      <c r="J154">
        <v>0</v>
      </c>
      <c r="K154">
        <v>0</v>
      </c>
      <c r="L154">
        <v>0</v>
      </c>
      <c r="M154">
        <v>16</v>
      </c>
    </row>
    <row r="155" spans="1:27" x14ac:dyDescent="0.25">
      <c r="B155" s="10" t="s">
        <v>274</v>
      </c>
      <c r="C155" s="10" t="s">
        <v>275</v>
      </c>
      <c r="D155">
        <v>2</v>
      </c>
      <c r="E155">
        <v>3</v>
      </c>
      <c r="F155">
        <v>4</v>
      </c>
      <c r="G155">
        <v>8</v>
      </c>
      <c r="H155">
        <v>0</v>
      </c>
      <c r="I155">
        <v>0</v>
      </c>
      <c r="J155">
        <v>0</v>
      </c>
      <c r="K155">
        <v>0</v>
      </c>
      <c r="L155">
        <v>0</v>
      </c>
      <c r="M155">
        <v>17</v>
      </c>
    </row>
    <row r="156" spans="1:27" x14ac:dyDescent="0.25">
      <c r="B156" s="10" t="s">
        <v>276</v>
      </c>
      <c r="C156" s="10" t="s">
        <v>277</v>
      </c>
      <c r="D156">
        <v>6</v>
      </c>
      <c r="E156">
        <v>7</v>
      </c>
      <c r="F156">
        <v>11</v>
      </c>
      <c r="G156">
        <v>10</v>
      </c>
      <c r="H156">
        <v>0</v>
      </c>
      <c r="I156">
        <v>0</v>
      </c>
      <c r="J156">
        <v>0</v>
      </c>
      <c r="K156">
        <v>0</v>
      </c>
      <c r="L156">
        <v>0</v>
      </c>
      <c r="M156">
        <v>34</v>
      </c>
    </row>
    <row r="157" spans="1:27" x14ac:dyDescent="0.25">
      <c r="B157" s="10" t="s">
        <v>278</v>
      </c>
      <c r="C157" s="10" t="s">
        <v>279</v>
      </c>
      <c r="D157">
        <v>3</v>
      </c>
      <c r="E157">
        <v>5</v>
      </c>
      <c r="F157">
        <v>2</v>
      </c>
      <c r="G157">
        <v>0</v>
      </c>
      <c r="H157">
        <v>0</v>
      </c>
      <c r="I157">
        <v>0</v>
      </c>
      <c r="J157">
        <v>0</v>
      </c>
      <c r="K157">
        <v>0</v>
      </c>
      <c r="L157">
        <v>0</v>
      </c>
      <c r="M157">
        <v>10</v>
      </c>
    </row>
    <row r="158" spans="1:27" x14ac:dyDescent="0.25">
      <c r="B158" s="10" t="s">
        <v>280</v>
      </c>
      <c r="C158" s="10" t="s">
        <v>281</v>
      </c>
      <c r="D158">
        <v>3</v>
      </c>
      <c r="E158">
        <v>5</v>
      </c>
      <c r="F158">
        <v>3</v>
      </c>
      <c r="G158">
        <v>6</v>
      </c>
      <c r="H158">
        <v>0</v>
      </c>
      <c r="I158">
        <v>0</v>
      </c>
      <c r="J158">
        <v>0</v>
      </c>
      <c r="K158">
        <v>2</v>
      </c>
      <c r="L158">
        <v>10</v>
      </c>
      <c r="M158">
        <v>29</v>
      </c>
    </row>
    <row r="159" spans="1:27" x14ac:dyDescent="0.25">
      <c r="B159" s="10" t="s">
        <v>282</v>
      </c>
      <c r="C159" s="10" t="s">
        <v>283</v>
      </c>
      <c r="D159">
        <v>3</v>
      </c>
      <c r="E159">
        <v>5</v>
      </c>
      <c r="F159">
        <v>7</v>
      </c>
      <c r="G159">
        <v>6</v>
      </c>
      <c r="H159">
        <v>0</v>
      </c>
      <c r="I159">
        <v>0</v>
      </c>
      <c r="J159">
        <v>0</v>
      </c>
      <c r="K159">
        <v>0</v>
      </c>
      <c r="L159">
        <v>0</v>
      </c>
      <c r="M159">
        <v>21</v>
      </c>
    </row>
    <row r="160" spans="1:27" x14ac:dyDescent="0.25">
      <c r="B160" s="10" t="s">
        <v>743</v>
      </c>
      <c r="C160" s="10" t="s">
        <v>744</v>
      </c>
      <c r="D160">
        <v>0</v>
      </c>
      <c r="E160">
        <v>0</v>
      </c>
      <c r="F160">
        <v>0</v>
      </c>
      <c r="G160">
        <v>0</v>
      </c>
      <c r="H160">
        <v>0</v>
      </c>
      <c r="I160">
        <v>0</v>
      </c>
      <c r="J160">
        <v>0</v>
      </c>
      <c r="K160">
        <v>5</v>
      </c>
      <c r="L160">
        <v>0</v>
      </c>
      <c r="M160">
        <v>5</v>
      </c>
    </row>
    <row r="161" spans="1:13" x14ac:dyDescent="0.25">
      <c r="B161" s="10" t="s">
        <v>284</v>
      </c>
      <c r="C161" s="10" t="s">
        <v>285</v>
      </c>
      <c r="D161">
        <v>0</v>
      </c>
      <c r="E161">
        <v>0</v>
      </c>
      <c r="F161">
        <v>1</v>
      </c>
      <c r="G161">
        <v>3</v>
      </c>
      <c r="H161">
        <v>0</v>
      </c>
      <c r="I161">
        <v>0</v>
      </c>
      <c r="J161">
        <v>0</v>
      </c>
      <c r="K161">
        <v>0</v>
      </c>
      <c r="L161">
        <v>0</v>
      </c>
      <c r="M161">
        <v>4</v>
      </c>
    </row>
    <row r="162" spans="1:13" x14ac:dyDescent="0.25">
      <c r="B162" s="10" t="s">
        <v>286</v>
      </c>
      <c r="C162" s="10" t="s">
        <v>287</v>
      </c>
      <c r="D162">
        <v>5</v>
      </c>
      <c r="E162">
        <v>3</v>
      </c>
      <c r="F162">
        <v>3</v>
      </c>
      <c r="G162">
        <v>9</v>
      </c>
      <c r="H162">
        <v>0</v>
      </c>
      <c r="I162">
        <v>0</v>
      </c>
      <c r="J162">
        <v>0</v>
      </c>
      <c r="K162">
        <v>0</v>
      </c>
      <c r="L162">
        <v>0</v>
      </c>
      <c r="M162">
        <v>20</v>
      </c>
    </row>
    <row r="163" spans="1:13" x14ac:dyDescent="0.25">
      <c r="A163" s="10" t="s">
        <v>72</v>
      </c>
      <c r="D163" t="s">
        <v>39</v>
      </c>
      <c r="E163" t="s">
        <v>39</v>
      </c>
      <c r="F163" t="s">
        <v>39</v>
      </c>
      <c r="G163" t="s">
        <v>39</v>
      </c>
      <c r="H163" t="s">
        <v>39</v>
      </c>
      <c r="I163" t="s">
        <v>39</v>
      </c>
      <c r="J163" t="s">
        <v>39</v>
      </c>
      <c r="K163" t="s">
        <v>39</v>
      </c>
      <c r="L163" t="s">
        <v>39</v>
      </c>
      <c r="M163" t="s">
        <v>39</v>
      </c>
    </row>
    <row r="164" spans="1:13" x14ac:dyDescent="0.25">
      <c r="A164" s="10" t="s">
        <v>73</v>
      </c>
      <c r="D164">
        <v>220</v>
      </c>
      <c r="E164">
        <v>192</v>
      </c>
      <c r="F164">
        <v>204</v>
      </c>
      <c r="G164">
        <v>228</v>
      </c>
      <c r="H164">
        <v>3</v>
      </c>
      <c r="I164">
        <v>0</v>
      </c>
      <c r="J164">
        <v>1</v>
      </c>
      <c r="K164">
        <v>120</v>
      </c>
      <c r="L164">
        <v>180</v>
      </c>
      <c r="M164">
        <v>1148</v>
      </c>
    </row>
    <row r="166" spans="1:13" x14ac:dyDescent="0.25">
      <c r="D166" t="s">
        <v>39</v>
      </c>
      <c r="E166" t="s">
        <v>39</v>
      </c>
      <c r="F166" t="s">
        <v>39</v>
      </c>
      <c r="G166" t="s">
        <v>39</v>
      </c>
      <c r="H166" t="s">
        <v>39</v>
      </c>
      <c r="I166" t="s">
        <v>39</v>
      </c>
      <c r="J166" t="s">
        <v>39</v>
      </c>
      <c r="K166" t="s">
        <v>39</v>
      </c>
      <c r="L166" t="s">
        <v>39</v>
      </c>
      <c r="M166" t="s">
        <v>39</v>
      </c>
    </row>
    <row r="167" spans="1:13" x14ac:dyDescent="0.25">
      <c r="A167" s="10" t="s">
        <v>73</v>
      </c>
      <c r="D167">
        <v>1501</v>
      </c>
      <c r="E167">
        <v>1359</v>
      </c>
      <c r="F167">
        <v>1292</v>
      </c>
      <c r="G167">
        <v>1668</v>
      </c>
      <c r="H167">
        <v>31</v>
      </c>
      <c r="I167">
        <v>52</v>
      </c>
      <c r="J167">
        <v>46</v>
      </c>
      <c r="K167">
        <v>899</v>
      </c>
      <c r="L167">
        <v>476</v>
      </c>
      <c r="M167">
        <v>7324</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09E9B-07DC-42F1-B8ED-FFF4217C7290}">
  <dimension ref="A1:I43"/>
  <sheetViews>
    <sheetView workbookViewId="0"/>
  </sheetViews>
  <sheetFormatPr defaultRowHeight="15" x14ac:dyDescent="0.25"/>
  <cols>
    <col min="1" max="1" width="30.85546875" bestFit="1" customWidth="1"/>
    <col min="2" max="3" width="21.140625" bestFit="1" customWidth="1"/>
    <col min="4" max="4" width="12" bestFit="1" customWidth="1"/>
    <col min="5" max="11" width="9.140625" customWidth="1"/>
  </cols>
  <sheetData>
    <row r="1" spans="1:9" ht="23.25" customHeight="1" x14ac:dyDescent="0.35">
      <c r="A1" s="56" t="s">
        <v>402</v>
      </c>
      <c r="B1" s="56"/>
      <c r="C1" s="56"/>
      <c r="D1" s="56"/>
    </row>
    <row r="2" spans="1:9" ht="23.25" x14ac:dyDescent="0.35">
      <c r="A2" s="56" t="s">
        <v>659</v>
      </c>
      <c r="B2" s="56"/>
      <c r="C2" s="56"/>
      <c r="D2" s="56"/>
      <c r="G2" s="60" t="s">
        <v>409</v>
      </c>
      <c r="H2" s="60"/>
      <c r="I2" s="60"/>
    </row>
    <row r="3" spans="1:9" ht="23.25" x14ac:dyDescent="0.35">
      <c r="A3" s="56" t="s">
        <v>745</v>
      </c>
      <c r="B3" s="56"/>
      <c r="C3" s="56"/>
      <c r="D3" s="56"/>
      <c r="G3" s="60"/>
      <c r="H3" s="60"/>
      <c r="I3" s="60"/>
    </row>
    <row r="4" spans="1:9" x14ac:dyDescent="0.25">
      <c r="A4" s="57" t="s">
        <v>446</v>
      </c>
      <c r="B4" s="57"/>
      <c r="C4" s="57"/>
      <c r="D4" s="57"/>
    </row>
    <row r="5" spans="1:9" x14ac:dyDescent="0.25">
      <c r="A5" s="14"/>
      <c r="B5" s="14"/>
      <c r="C5" s="14"/>
      <c r="D5" s="14"/>
      <c r="E5" s="14"/>
    </row>
    <row r="6" spans="1:9" x14ac:dyDescent="0.25">
      <c r="A6" s="14"/>
      <c r="B6" s="14"/>
      <c r="C6" s="14"/>
      <c r="D6" s="14"/>
      <c r="E6" s="14"/>
    </row>
    <row r="7" spans="1:9" x14ac:dyDescent="0.25">
      <c r="A7" s="14"/>
      <c r="B7" s="14"/>
      <c r="C7" s="14"/>
      <c r="D7" s="14"/>
      <c r="E7" s="14"/>
    </row>
    <row r="8" spans="1:9" x14ac:dyDescent="0.25">
      <c r="A8" s="14"/>
      <c r="B8" s="14"/>
      <c r="C8" s="14"/>
      <c r="D8" s="14"/>
      <c r="E8" s="14"/>
    </row>
    <row r="11" spans="1:9" x14ac:dyDescent="0.25">
      <c r="A11" s="65" t="s">
        <v>394</v>
      </c>
      <c r="B11" s="64" t="s">
        <v>657</v>
      </c>
      <c r="C11" s="64" t="s">
        <v>658</v>
      </c>
      <c r="D11" s="64" t="s">
        <v>431</v>
      </c>
    </row>
    <row r="12" spans="1:9" x14ac:dyDescent="0.25">
      <c r="A12" s="45" t="s">
        <v>292</v>
      </c>
      <c r="B12" s="11"/>
      <c r="C12" s="11"/>
      <c r="D12" s="11"/>
    </row>
    <row r="13" spans="1:9" x14ac:dyDescent="0.25">
      <c r="A13" s="46" t="s">
        <v>721</v>
      </c>
      <c r="B13" s="11">
        <v>30</v>
      </c>
      <c r="C13" s="11">
        <v>7</v>
      </c>
      <c r="D13" s="11">
        <v>37</v>
      </c>
    </row>
    <row r="14" spans="1:9" x14ac:dyDescent="0.25">
      <c r="A14" s="46" t="s">
        <v>720</v>
      </c>
      <c r="B14" s="11">
        <v>36</v>
      </c>
      <c r="C14" s="11">
        <v>3</v>
      </c>
      <c r="D14" s="11">
        <v>39</v>
      </c>
    </row>
    <row r="15" spans="1:9" x14ac:dyDescent="0.25">
      <c r="A15" s="45" t="s">
        <v>432</v>
      </c>
      <c r="B15" s="11">
        <v>66</v>
      </c>
      <c r="C15" s="11">
        <v>10</v>
      </c>
      <c r="D15" s="11">
        <v>76</v>
      </c>
    </row>
    <row r="16" spans="1:9" x14ac:dyDescent="0.25">
      <c r="A16" s="45" t="s">
        <v>296</v>
      </c>
      <c r="B16" s="11"/>
      <c r="C16" s="11"/>
      <c r="D16" s="11"/>
    </row>
    <row r="17" spans="1:4" x14ac:dyDescent="0.25">
      <c r="A17" s="46" t="s">
        <v>721</v>
      </c>
      <c r="B17" s="11">
        <v>114</v>
      </c>
      <c r="C17" s="11">
        <v>43</v>
      </c>
      <c r="D17" s="11">
        <v>157</v>
      </c>
    </row>
    <row r="18" spans="1:4" x14ac:dyDescent="0.25">
      <c r="A18" s="46" t="s">
        <v>720</v>
      </c>
      <c r="B18" s="11">
        <v>259</v>
      </c>
      <c r="C18" s="11">
        <v>68</v>
      </c>
      <c r="D18" s="11">
        <v>327</v>
      </c>
    </row>
    <row r="19" spans="1:4" x14ac:dyDescent="0.25">
      <c r="A19" s="45" t="s">
        <v>433</v>
      </c>
      <c r="B19" s="11">
        <v>373</v>
      </c>
      <c r="C19" s="11">
        <v>111</v>
      </c>
      <c r="D19" s="11">
        <v>484</v>
      </c>
    </row>
    <row r="20" spans="1:4" x14ac:dyDescent="0.25">
      <c r="A20" s="45" t="s">
        <v>297</v>
      </c>
      <c r="B20" s="11"/>
      <c r="C20" s="11"/>
      <c r="D20" s="11"/>
    </row>
    <row r="21" spans="1:4" x14ac:dyDescent="0.25">
      <c r="A21" s="46" t="s">
        <v>721</v>
      </c>
      <c r="B21" s="11">
        <v>111</v>
      </c>
      <c r="C21" s="11">
        <v>85</v>
      </c>
      <c r="D21" s="11">
        <v>196</v>
      </c>
    </row>
    <row r="22" spans="1:4" x14ac:dyDescent="0.25">
      <c r="A22" s="46" t="s">
        <v>720</v>
      </c>
      <c r="B22" s="11">
        <v>713</v>
      </c>
      <c r="C22" s="11">
        <v>145</v>
      </c>
      <c r="D22" s="11">
        <v>858</v>
      </c>
    </row>
    <row r="23" spans="1:4" x14ac:dyDescent="0.25">
      <c r="A23" s="45" t="s">
        <v>434</v>
      </c>
      <c r="B23" s="11">
        <v>824</v>
      </c>
      <c r="C23" s="11">
        <v>230</v>
      </c>
      <c r="D23" s="11">
        <v>1054</v>
      </c>
    </row>
    <row r="24" spans="1:4" x14ac:dyDescent="0.25">
      <c r="A24" s="45" t="s">
        <v>298</v>
      </c>
      <c r="B24" s="11"/>
      <c r="C24" s="11"/>
      <c r="D24" s="11"/>
    </row>
    <row r="25" spans="1:4" x14ac:dyDescent="0.25">
      <c r="A25" s="46" t="s">
        <v>721</v>
      </c>
      <c r="B25" s="11">
        <v>863</v>
      </c>
      <c r="C25" s="11">
        <v>152</v>
      </c>
      <c r="D25" s="11">
        <v>1015</v>
      </c>
    </row>
    <row r="26" spans="1:4" x14ac:dyDescent="0.25">
      <c r="A26" s="46" t="s">
        <v>720</v>
      </c>
      <c r="B26" s="11">
        <v>2538</v>
      </c>
      <c r="C26" s="11">
        <v>511</v>
      </c>
      <c r="D26" s="11">
        <v>3049</v>
      </c>
    </row>
    <row r="27" spans="1:4" x14ac:dyDescent="0.25">
      <c r="A27" s="45" t="s">
        <v>435</v>
      </c>
      <c r="B27" s="11">
        <v>3401</v>
      </c>
      <c r="C27" s="11">
        <v>663</v>
      </c>
      <c r="D27" s="11">
        <v>4064</v>
      </c>
    </row>
    <row r="28" spans="1:4" x14ac:dyDescent="0.25">
      <c r="A28" s="45" t="s">
        <v>299</v>
      </c>
      <c r="B28" s="11"/>
      <c r="C28" s="11"/>
      <c r="D28" s="11"/>
    </row>
    <row r="29" spans="1:4" x14ac:dyDescent="0.25">
      <c r="A29" s="46" t="s">
        <v>721</v>
      </c>
      <c r="B29" s="11">
        <v>139</v>
      </c>
      <c r="C29" s="11">
        <v>28</v>
      </c>
      <c r="D29" s="11">
        <v>167</v>
      </c>
    </row>
    <row r="30" spans="1:4" x14ac:dyDescent="0.25">
      <c r="A30" s="46" t="s">
        <v>720</v>
      </c>
      <c r="B30" s="11">
        <v>123</v>
      </c>
      <c r="C30" s="11">
        <v>32</v>
      </c>
      <c r="D30" s="11">
        <v>155</v>
      </c>
    </row>
    <row r="31" spans="1:4" x14ac:dyDescent="0.25">
      <c r="A31" s="45" t="s">
        <v>436</v>
      </c>
      <c r="B31" s="11">
        <v>262</v>
      </c>
      <c r="C31" s="11">
        <v>60</v>
      </c>
      <c r="D31" s="11">
        <v>322</v>
      </c>
    </row>
    <row r="32" spans="1:4" x14ac:dyDescent="0.25">
      <c r="A32" s="45" t="s">
        <v>301</v>
      </c>
      <c r="B32" s="11"/>
      <c r="C32" s="11"/>
      <c r="D32" s="11"/>
    </row>
    <row r="33" spans="1:4" x14ac:dyDescent="0.25">
      <c r="A33" s="46" t="s">
        <v>721</v>
      </c>
      <c r="B33" s="11">
        <v>477</v>
      </c>
      <c r="C33" s="11">
        <v>135</v>
      </c>
      <c r="D33" s="11">
        <v>612</v>
      </c>
    </row>
    <row r="34" spans="1:4" x14ac:dyDescent="0.25">
      <c r="A34" s="46" t="s">
        <v>720</v>
      </c>
      <c r="B34" s="11">
        <v>370</v>
      </c>
      <c r="C34" s="11">
        <v>166</v>
      </c>
      <c r="D34" s="11">
        <v>536</v>
      </c>
    </row>
    <row r="35" spans="1:4" x14ac:dyDescent="0.25">
      <c r="A35" s="45" t="s">
        <v>438</v>
      </c>
      <c r="B35" s="11">
        <v>847</v>
      </c>
      <c r="C35" s="11">
        <v>301</v>
      </c>
      <c r="D35" s="11">
        <v>1148</v>
      </c>
    </row>
    <row r="36" spans="1:4" x14ac:dyDescent="0.25">
      <c r="A36" s="45" t="s">
        <v>300</v>
      </c>
      <c r="B36" s="11"/>
      <c r="C36" s="11"/>
      <c r="D36" s="11"/>
    </row>
    <row r="37" spans="1:4" x14ac:dyDescent="0.25">
      <c r="A37" s="46" t="s">
        <v>721</v>
      </c>
      <c r="B37" s="11">
        <v>19</v>
      </c>
      <c r="C37" s="11">
        <v>5</v>
      </c>
      <c r="D37" s="11">
        <v>24</v>
      </c>
    </row>
    <row r="38" spans="1:4" x14ac:dyDescent="0.25">
      <c r="A38" s="46" t="s">
        <v>720</v>
      </c>
      <c r="B38" s="11">
        <v>111</v>
      </c>
      <c r="C38" s="11">
        <v>41</v>
      </c>
      <c r="D38" s="11">
        <v>152</v>
      </c>
    </row>
    <row r="39" spans="1:4" x14ac:dyDescent="0.25">
      <c r="A39" s="45" t="s">
        <v>445</v>
      </c>
      <c r="B39" s="11">
        <v>130</v>
      </c>
      <c r="C39" s="11">
        <v>46</v>
      </c>
      <c r="D39" s="11">
        <v>176</v>
      </c>
    </row>
    <row r="40" spans="1:4" x14ac:dyDescent="0.25">
      <c r="A40" s="45" t="s">
        <v>390</v>
      </c>
      <c r="B40" s="11"/>
      <c r="C40" s="11"/>
      <c r="D40" s="11"/>
    </row>
    <row r="41" spans="1:4" x14ac:dyDescent="0.25">
      <c r="A41" s="46" t="s">
        <v>721</v>
      </c>
      <c r="B41" s="11">
        <v>1753</v>
      </c>
      <c r="C41" s="11">
        <v>455</v>
      </c>
      <c r="D41" s="11">
        <v>2208</v>
      </c>
    </row>
    <row r="42" spans="1:4" x14ac:dyDescent="0.25">
      <c r="A42" s="46" t="s">
        <v>720</v>
      </c>
      <c r="B42" s="11">
        <v>4150</v>
      </c>
      <c r="C42" s="11">
        <v>966</v>
      </c>
      <c r="D42" s="11">
        <v>5116</v>
      </c>
    </row>
    <row r="43" spans="1:4" x14ac:dyDescent="0.25">
      <c r="A43" s="55" t="s">
        <v>407</v>
      </c>
      <c r="B43" s="54">
        <v>5903</v>
      </c>
      <c r="C43" s="54">
        <v>1421</v>
      </c>
      <c r="D43" s="54">
        <v>7324</v>
      </c>
    </row>
  </sheetData>
  <hyperlinks>
    <hyperlink ref="G2:I3" location="'Table of Contents'!A1" display="Click here to return to Table of Contents" xr:uid="{9A33B934-E245-471D-AF3E-B7F922881EEB}"/>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8AB53-6A87-4A92-AFD2-0035A39DDE7B}">
  <sheetPr>
    <tabColor rgb="FF0070C0"/>
  </sheetPr>
  <dimension ref="A1:U33"/>
  <sheetViews>
    <sheetView zoomScale="78" zoomScaleNormal="78" workbookViewId="0"/>
  </sheetViews>
  <sheetFormatPr defaultRowHeight="15" x14ac:dyDescent="0.25"/>
  <cols>
    <col min="2" max="2" width="25.7109375" bestFit="1" customWidth="1"/>
    <col min="15" max="16" width="25.7109375" bestFit="1" customWidth="1"/>
    <col min="17" max="17" width="20.42578125" bestFit="1" customWidth="1"/>
    <col min="18" max="18" width="21.42578125" bestFit="1" customWidth="1"/>
    <col min="19" max="19" width="25.7109375" bestFit="1" customWidth="1"/>
    <col min="20" max="20" width="24.140625" customWidth="1"/>
    <col min="21" max="21" width="19.7109375" customWidth="1"/>
  </cols>
  <sheetData>
    <row r="1" spans="1:20" x14ac:dyDescent="0.25">
      <c r="A1" s="10" t="s">
        <v>53</v>
      </c>
      <c r="B1" s="10" t="s">
        <v>288</v>
      </c>
      <c r="C1" s="10" t="s">
        <v>289</v>
      </c>
      <c r="D1" t="s">
        <v>56</v>
      </c>
      <c r="E1" t="s">
        <v>57</v>
      </c>
      <c r="F1" t="s">
        <v>58</v>
      </c>
      <c r="G1" t="s">
        <v>59</v>
      </c>
      <c r="H1" t="s">
        <v>60</v>
      </c>
      <c r="I1" t="s">
        <v>61</v>
      </c>
      <c r="J1" t="s">
        <v>52</v>
      </c>
      <c r="K1" t="s">
        <v>62</v>
      </c>
      <c r="L1" t="s">
        <v>63</v>
      </c>
      <c r="M1" t="s">
        <v>64</v>
      </c>
      <c r="O1" t="s">
        <v>410</v>
      </c>
      <c r="P1" s="47"/>
      <c r="Q1" s="47"/>
      <c r="R1" s="47"/>
    </row>
    <row r="2" spans="1:20" x14ac:dyDescent="0.25">
      <c r="A2" s="10" t="s">
        <v>37</v>
      </c>
      <c r="B2" s="10" t="s">
        <v>290</v>
      </c>
      <c r="C2" s="10" t="s">
        <v>291</v>
      </c>
      <c r="D2" t="s">
        <v>39</v>
      </c>
      <c r="E2" t="s">
        <v>39</v>
      </c>
      <c r="F2" t="s">
        <v>39</v>
      </c>
      <c r="G2" t="s">
        <v>39</v>
      </c>
      <c r="H2" t="s">
        <v>39</v>
      </c>
      <c r="I2" t="s">
        <v>39</v>
      </c>
      <c r="J2" t="s">
        <v>39</v>
      </c>
      <c r="K2" t="s">
        <v>39</v>
      </c>
      <c r="L2" t="s">
        <v>39</v>
      </c>
      <c r="M2" t="s">
        <v>39</v>
      </c>
      <c r="O2" s="87" t="s">
        <v>394</v>
      </c>
      <c r="P2" s="87" t="s">
        <v>441</v>
      </c>
      <c r="Q2" s="87" t="s">
        <v>480</v>
      </c>
      <c r="R2" s="87" t="s">
        <v>481</v>
      </c>
      <c r="S2" s="87" t="s">
        <v>421</v>
      </c>
      <c r="T2" s="10"/>
    </row>
    <row r="3" spans="1:20" x14ac:dyDescent="0.25">
      <c r="A3" s="10" t="s">
        <v>40</v>
      </c>
      <c r="B3" s="10" t="s">
        <v>292</v>
      </c>
      <c r="C3" s="10" t="s">
        <v>293</v>
      </c>
      <c r="D3">
        <v>0</v>
      </c>
      <c r="E3">
        <v>0</v>
      </c>
      <c r="F3">
        <v>0</v>
      </c>
      <c r="G3">
        <v>0</v>
      </c>
      <c r="H3">
        <v>7</v>
      </c>
      <c r="I3">
        <v>23</v>
      </c>
      <c r="J3">
        <v>7</v>
      </c>
      <c r="K3">
        <v>0</v>
      </c>
      <c r="L3">
        <v>0</v>
      </c>
      <c r="M3">
        <v>37</v>
      </c>
      <c r="O3" s="10" t="s">
        <v>292</v>
      </c>
      <c r="P3" s="10" t="s">
        <v>442</v>
      </c>
      <c r="Q3" s="17">
        <f>SUM(D3:I3)</f>
        <v>30</v>
      </c>
      <c r="R3" s="17">
        <f>SUM(J3:L3)</f>
        <v>7</v>
      </c>
      <c r="S3" s="97">
        <f>SUM(Q3:R3)</f>
        <v>37</v>
      </c>
    </row>
    <row r="4" spans="1:20" x14ac:dyDescent="0.25">
      <c r="B4" s="10" t="s">
        <v>292</v>
      </c>
      <c r="C4" s="10" t="s">
        <v>294</v>
      </c>
      <c r="D4">
        <v>0</v>
      </c>
      <c r="E4">
        <v>0</v>
      </c>
      <c r="F4">
        <v>0</v>
      </c>
      <c r="G4">
        <v>0</v>
      </c>
      <c r="H4">
        <v>7</v>
      </c>
      <c r="I4">
        <v>29</v>
      </c>
      <c r="J4">
        <v>3</v>
      </c>
      <c r="K4">
        <v>0</v>
      </c>
      <c r="L4">
        <v>0</v>
      </c>
      <c r="M4">
        <v>39</v>
      </c>
      <c r="O4" s="10" t="s">
        <v>292</v>
      </c>
      <c r="P4" s="10" t="s">
        <v>443</v>
      </c>
      <c r="Q4" s="17">
        <f>SUM(D4:I4)</f>
        <v>36</v>
      </c>
      <c r="R4" s="17">
        <f>SUM(J4:L4)</f>
        <v>3</v>
      </c>
      <c r="S4" s="97">
        <f t="shared" ref="S4:S18" si="0">SUM(Q4:R4)</f>
        <v>39</v>
      </c>
    </row>
    <row r="5" spans="1:20" x14ac:dyDescent="0.25">
      <c r="B5" s="10" t="s">
        <v>292</v>
      </c>
      <c r="C5" s="10" t="s">
        <v>295</v>
      </c>
      <c r="D5">
        <v>0</v>
      </c>
      <c r="E5">
        <v>0</v>
      </c>
      <c r="F5">
        <v>0</v>
      </c>
      <c r="G5">
        <v>0</v>
      </c>
      <c r="H5">
        <v>14</v>
      </c>
      <c r="I5">
        <v>52</v>
      </c>
      <c r="J5">
        <v>10</v>
      </c>
      <c r="K5">
        <v>0</v>
      </c>
      <c r="L5">
        <v>0</v>
      </c>
      <c r="M5">
        <v>76</v>
      </c>
      <c r="O5" s="10" t="s">
        <v>296</v>
      </c>
      <c r="P5" s="10" t="s">
        <v>442</v>
      </c>
      <c r="Q5" s="17">
        <f>SUM(D7:I7)</f>
        <v>114</v>
      </c>
      <c r="R5" s="17">
        <f>SUM(J7:L7)</f>
        <v>43</v>
      </c>
      <c r="S5" s="97">
        <f t="shared" si="0"/>
        <v>157</v>
      </c>
    </row>
    <row r="6" spans="1:20" x14ac:dyDescent="0.25">
      <c r="O6" s="10" t="s">
        <v>296</v>
      </c>
      <c r="P6" s="10" t="s">
        <v>443</v>
      </c>
      <c r="Q6" s="17">
        <f>SUM(D8:I8)</f>
        <v>259</v>
      </c>
      <c r="R6" s="17">
        <f>SUM(J8:L8)</f>
        <v>68</v>
      </c>
      <c r="S6" s="97">
        <f>SUM(Q6:R6)</f>
        <v>327</v>
      </c>
    </row>
    <row r="7" spans="1:20" x14ac:dyDescent="0.25">
      <c r="A7" s="10" t="s">
        <v>44</v>
      </c>
      <c r="B7" s="10" t="s">
        <v>296</v>
      </c>
      <c r="C7" s="10" t="s">
        <v>293</v>
      </c>
      <c r="D7">
        <v>30</v>
      </c>
      <c r="E7">
        <v>20</v>
      </c>
      <c r="F7">
        <v>26</v>
      </c>
      <c r="G7">
        <v>38</v>
      </c>
      <c r="H7">
        <v>0</v>
      </c>
      <c r="I7">
        <v>0</v>
      </c>
      <c r="J7">
        <v>0</v>
      </c>
      <c r="K7">
        <v>43</v>
      </c>
      <c r="L7">
        <v>0</v>
      </c>
      <c r="M7">
        <v>157</v>
      </c>
      <c r="O7" s="10" t="s">
        <v>297</v>
      </c>
      <c r="P7" s="10" t="s">
        <v>442</v>
      </c>
      <c r="Q7" s="17">
        <f>SUM(D11:I11)</f>
        <v>111</v>
      </c>
      <c r="R7" s="17">
        <f>SUM(J11:L11)</f>
        <v>85</v>
      </c>
      <c r="S7" s="97">
        <f t="shared" si="0"/>
        <v>196</v>
      </c>
    </row>
    <row r="8" spans="1:20" x14ac:dyDescent="0.25">
      <c r="B8" s="10" t="s">
        <v>296</v>
      </c>
      <c r="C8" s="10" t="s">
        <v>294</v>
      </c>
      <c r="D8">
        <v>67</v>
      </c>
      <c r="E8">
        <v>59</v>
      </c>
      <c r="F8">
        <v>53</v>
      </c>
      <c r="G8">
        <v>80</v>
      </c>
      <c r="H8">
        <v>0</v>
      </c>
      <c r="I8">
        <v>0</v>
      </c>
      <c r="J8">
        <v>0</v>
      </c>
      <c r="K8">
        <v>68</v>
      </c>
      <c r="L8">
        <v>0</v>
      </c>
      <c r="M8">
        <v>327</v>
      </c>
      <c r="O8" s="10" t="s">
        <v>297</v>
      </c>
      <c r="P8" s="10" t="s">
        <v>443</v>
      </c>
      <c r="Q8" s="17">
        <f>SUM(D12:I12)</f>
        <v>713</v>
      </c>
      <c r="R8" s="17">
        <f>SUM(J12:L12)</f>
        <v>145</v>
      </c>
      <c r="S8" s="97">
        <f t="shared" si="0"/>
        <v>858</v>
      </c>
    </row>
    <row r="9" spans="1:20" x14ac:dyDescent="0.25">
      <c r="B9" s="10" t="s">
        <v>296</v>
      </c>
      <c r="C9" s="10" t="s">
        <v>295</v>
      </c>
      <c r="D9">
        <v>97</v>
      </c>
      <c r="E9">
        <v>79</v>
      </c>
      <c r="F9">
        <v>79</v>
      </c>
      <c r="G9">
        <v>118</v>
      </c>
      <c r="H9">
        <v>0</v>
      </c>
      <c r="I9">
        <v>0</v>
      </c>
      <c r="J9">
        <v>0</v>
      </c>
      <c r="K9">
        <v>111</v>
      </c>
      <c r="L9">
        <v>0</v>
      </c>
      <c r="M9">
        <v>484</v>
      </c>
      <c r="O9" s="10" t="s">
        <v>298</v>
      </c>
      <c r="P9" s="10" t="s">
        <v>442</v>
      </c>
      <c r="Q9" s="17">
        <f>SUM(D15:I15)</f>
        <v>863</v>
      </c>
      <c r="R9" s="17">
        <f>SUM(J15:L15)</f>
        <v>152</v>
      </c>
      <c r="S9" s="97">
        <f t="shared" si="0"/>
        <v>1015</v>
      </c>
    </row>
    <row r="10" spans="1:20" x14ac:dyDescent="0.25">
      <c r="O10" s="10" t="s">
        <v>298</v>
      </c>
      <c r="P10" s="10" t="s">
        <v>443</v>
      </c>
      <c r="Q10" s="17">
        <f>SUM(D16:I16)</f>
        <v>2538</v>
      </c>
      <c r="R10" s="17">
        <f>SUM(J16:L16)</f>
        <v>511</v>
      </c>
      <c r="S10" s="97">
        <f t="shared" si="0"/>
        <v>3049</v>
      </c>
    </row>
    <row r="11" spans="1:20" x14ac:dyDescent="0.25">
      <c r="A11" s="10" t="s">
        <v>45</v>
      </c>
      <c r="B11" s="10" t="s">
        <v>297</v>
      </c>
      <c r="C11" s="10" t="s">
        <v>293</v>
      </c>
      <c r="D11">
        <v>27</v>
      </c>
      <c r="E11">
        <v>31</v>
      </c>
      <c r="F11">
        <v>24</v>
      </c>
      <c r="G11">
        <v>28</v>
      </c>
      <c r="H11">
        <v>1</v>
      </c>
      <c r="I11">
        <v>0</v>
      </c>
      <c r="J11">
        <v>2</v>
      </c>
      <c r="K11">
        <v>78</v>
      </c>
      <c r="L11">
        <v>5</v>
      </c>
      <c r="M11">
        <v>196</v>
      </c>
      <c r="O11" s="10" t="s">
        <v>299</v>
      </c>
      <c r="P11" s="10" t="s">
        <v>442</v>
      </c>
      <c r="Q11" s="17">
        <f>SUM(D19:I19)</f>
        <v>139</v>
      </c>
      <c r="R11" s="17">
        <f>SUM(J19:L19)</f>
        <v>28</v>
      </c>
      <c r="S11" s="97">
        <f t="shared" si="0"/>
        <v>167</v>
      </c>
    </row>
    <row r="12" spans="1:20" x14ac:dyDescent="0.25">
      <c r="B12" s="10" t="s">
        <v>297</v>
      </c>
      <c r="C12" s="10" t="s">
        <v>294</v>
      </c>
      <c r="D12">
        <v>210</v>
      </c>
      <c r="E12">
        <v>165</v>
      </c>
      <c r="F12">
        <v>159</v>
      </c>
      <c r="G12">
        <v>177</v>
      </c>
      <c r="H12">
        <v>2</v>
      </c>
      <c r="I12">
        <v>0</v>
      </c>
      <c r="J12">
        <v>2</v>
      </c>
      <c r="K12">
        <v>108</v>
      </c>
      <c r="L12">
        <v>35</v>
      </c>
      <c r="M12">
        <v>858</v>
      </c>
      <c r="O12" s="10" t="s">
        <v>299</v>
      </c>
      <c r="P12" s="10" t="s">
        <v>443</v>
      </c>
      <c r="Q12" s="17">
        <f>SUM(D20:I20)</f>
        <v>123</v>
      </c>
      <c r="R12" s="17">
        <f>SUM(J20:L20)</f>
        <v>32</v>
      </c>
      <c r="S12" s="97">
        <f t="shared" si="0"/>
        <v>155</v>
      </c>
    </row>
    <row r="13" spans="1:20" x14ac:dyDescent="0.25">
      <c r="B13" s="10" t="s">
        <v>297</v>
      </c>
      <c r="C13" s="10" t="s">
        <v>295</v>
      </c>
      <c r="D13">
        <v>237</v>
      </c>
      <c r="E13">
        <v>196</v>
      </c>
      <c r="F13">
        <v>183</v>
      </c>
      <c r="G13">
        <v>205</v>
      </c>
      <c r="H13">
        <v>3</v>
      </c>
      <c r="I13">
        <v>0</v>
      </c>
      <c r="J13">
        <v>4</v>
      </c>
      <c r="K13">
        <v>186</v>
      </c>
      <c r="L13">
        <v>40</v>
      </c>
      <c r="M13">
        <v>1054</v>
      </c>
      <c r="O13" s="10" t="s">
        <v>300</v>
      </c>
      <c r="P13" s="10" t="s">
        <v>442</v>
      </c>
      <c r="Q13" s="17">
        <f>SUM(D23:I23)</f>
        <v>19</v>
      </c>
      <c r="R13" s="17">
        <f>SUM(J23:L23)</f>
        <v>5</v>
      </c>
      <c r="S13" s="97">
        <f t="shared" si="0"/>
        <v>24</v>
      </c>
    </row>
    <row r="14" spans="1:20" x14ac:dyDescent="0.25">
      <c r="O14" s="10" t="s">
        <v>300</v>
      </c>
      <c r="P14" s="10" t="s">
        <v>443</v>
      </c>
      <c r="Q14" s="17">
        <f>SUM(D24:I24)</f>
        <v>111</v>
      </c>
      <c r="R14" s="17">
        <f>SUM(J24:L24)</f>
        <v>41</v>
      </c>
      <c r="S14" s="97">
        <f t="shared" si="0"/>
        <v>152</v>
      </c>
    </row>
    <row r="15" spans="1:20" x14ac:dyDescent="0.25">
      <c r="A15" s="10" t="s">
        <v>46</v>
      </c>
      <c r="B15" s="10" t="s">
        <v>298</v>
      </c>
      <c r="C15" s="10" t="s">
        <v>293</v>
      </c>
      <c r="D15">
        <v>195</v>
      </c>
      <c r="E15">
        <v>187</v>
      </c>
      <c r="F15">
        <v>169</v>
      </c>
      <c r="G15">
        <v>307</v>
      </c>
      <c r="H15">
        <v>5</v>
      </c>
      <c r="I15">
        <v>0</v>
      </c>
      <c r="J15">
        <v>7</v>
      </c>
      <c r="K15">
        <v>88</v>
      </c>
      <c r="L15">
        <v>57</v>
      </c>
      <c r="M15">
        <v>1015</v>
      </c>
      <c r="O15" s="10" t="s">
        <v>301</v>
      </c>
      <c r="P15" s="10" t="s">
        <v>442</v>
      </c>
      <c r="Q15" s="17">
        <f>SUM(D27:I27)</f>
        <v>477</v>
      </c>
      <c r="R15" s="17">
        <f>SUM(J27:L27)</f>
        <v>135</v>
      </c>
      <c r="S15" s="97">
        <f t="shared" si="0"/>
        <v>612</v>
      </c>
    </row>
    <row r="16" spans="1:20" x14ac:dyDescent="0.25">
      <c r="B16" s="10" t="s">
        <v>298</v>
      </c>
      <c r="C16" s="10" t="s">
        <v>294</v>
      </c>
      <c r="D16">
        <v>659</v>
      </c>
      <c r="E16">
        <v>602</v>
      </c>
      <c r="F16">
        <v>557</v>
      </c>
      <c r="G16">
        <v>714</v>
      </c>
      <c r="H16">
        <v>6</v>
      </c>
      <c r="I16">
        <v>0</v>
      </c>
      <c r="J16">
        <v>24</v>
      </c>
      <c r="K16">
        <v>308</v>
      </c>
      <c r="L16">
        <v>179</v>
      </c>
      <c r="M16">
        <v>3049</v>
      </c>
      <c r="O16" s="10" t="s">
        <v>301</v>
      </c>
      <c r="P16" s="10" t="s">
        <v>443</v>
      </c>
      <c r="Q16" s="17">
        <f>SUM(D28:I28)</f>
        <v>370</v>
      </c>
      <c r="R16" s="17">
        <f>SUM(J28:L28)</f>
        <v>166</v>
      </c>
      <c r="S16" s="97">
        <f t="shared" si="0"/>
        <v>536</v>
      </c>
    </row>
    <row r="17" spans="1:21" x14ac:dyDescent="0.25">
      <c r="B17" s="10" t="s">
        <v>298</v>
      </c>
      <c r="C17" s="10" t="s">
        <v>295</v>
      </c>
      <c r="D17">
        <v>854</v>
      </c>
      <c r="E17">
        <v>789</v>
      </c>
      <c r="F17">
        <v>726</v>
      </c>
      <c r="G17">
        <v>1021</v>
      </c>
      <c r="H17">
        <v>11</v>
      </c>
      <c r="I17">
        <v>0</v>
      </c>
      <c r="J17">
        <v>31</v>
      </c>
      <c r="K17">
        <v>396</v>
      </c>
      <c r="L17">
        <v>236</v>
      </c>
      <c r="M17">
        <v>4064</v>
      </c>
      <c r="O17" s="10" t="s">
        <v>390</v>
      </c>
      <c r="P17" s="10" t="s">
        <v>442</v>
      </c>
      <c r="Q17" s="17">
        <f>SUM(D31:I31)</f>
        <v>1753</v>
      </c>
      <c r="R17" s="17">
        <f>SUM(J31:L31)</f>
        <v>455</v>
      </c>
      <c r="S17" s="97">
        <f t="shared" si="0"/>
        <v>2208</v>
      </c>
    </row>
    <row r="18" spans="1:21" x14ac:dyDescent="0.25">
      <c r="O18" s="10" t="s">
        <v>390</v>
      </c>
      <c r="P18" s="10" t="s">
        <v>443</v>
      </c>
      <c r="Q18" s="17">
        <f>SUM(D32:I32)</f>
        <v>4150</v>
      </c>
      <c r="R18" s="17">
        <f>SUM(J32:L32)</f>
        <v>966</v>
      </c>
      <c r="S18" s="97">
        <f t="shared" si="0"/>
        <v>5116</v>
      </c>
    </row>
    <row r="19" spans="1:21" x14ac:dyDescent="0.25">
      <c r="A19" s="10" t="s">
        <v>47</v>
      </c>
      <c r="B19" s="10" t="s">
        <v>299</v>
      </c>
      <c r="C19" s="10" t="s">
        <v>293</v>
      </c>
      <c r="D19">
        <v>31</v>
      </c>
      <c r="E19">
        <v>37</v>
      </c>
      <c r="F19">
        <v>32</v>
      </c>
      <c r="G19">
        <v>39</v>
      </c>
      <c r="H19">
        <v>0</v>
      </c>
      <c r="I19">
        <v>0</v>
      </c>
      <c r="J19">
        <v>0</v>
      </c>
      <c r="K19">
        <v>19</v>
      </c>
      <c r="L19">
        <v>9</v>
      </c>
      <c r="M19">
        <v>167</v>
      </c>
      <c r="Q19" s="17"/>
      <c r="R19" s="17"/>
      <c r="S19" s="17"/>
    </row>
    <row r="20" spans="1:21" x14ac:dyDescent="0.25">
      <c r="B20" s="10" t="s">
        <v>299</v>
      </c>
      <c r="C20" s="10" t="s">
        <v>294</v>
      </c>
      <c r="D20">
        <v>26</v>
      </c>
      <c r="E20">
        <v>26</v>
      </c>
      <c r="F20">
        <v>35</v>
      </c>
      <c r="G20">
        <v>36</v>
      </c>
      <c r="H20">
        <v>0</v>
      </c>
      <c r="I20">
        <v>0</v>
      </c>
      <c r="J20">
        <v>0</v>
      </c>
      <c r="K20">
        <v>21</v>
      </c>
      <c r="L20">
        <v>11</v>
      </c>
      <c r="M20">
        <v>155</v>
      </c>
      <c r="O20" s="10" t="s">
        <v>444</v>
      </c>
      <c r="Q20" s="17"/>
      <c r="R20" s="17"/>
      <c r="S20" s="17"/>
      <c r="U20" t="s">
        <v>667</v>
      </c>
    </row>
    <row r="21" spans="1:21" x14ac:dyDescent="0.25">
      <c r="B21" s="10" t="s">
        <v>299</v>
      </c>
      <c r="C21" s="10" t="s">
        <v>295</v>
      </c>
      <c r="D21">
        <v>57</v>
      </c>
      <c r="E21">
        <v>63</v>
      </c>
      <c r="F21">
        <v>67</v>
      </c>
      <c r="G21">
        <v>75</v>
      </c>
      <c r="H21">
        <v>0</v>
      </c>
      <c r="I21">
        <v>0</v>
      </c>
      <c r="J21">
        <v>0</v>
      </c>
      <c r="K21">
        <v>40</v>
      </c>
      <c r="L21">
        <v>20</v>
      </c>
      <c r="M21">
        <v>322</v>
      </c>
      <c r="O21" s="10" t="s">
        <v>390</v>
      </c>
      <c r="P21" s="10" t="s">
        <v>421</v>
      </c>
      <c r="Q21" s="17">
        <f>SUM(Q17:Q18)</f>
        <v>5903</v>
      </c>
      <c r="R21" s="17">
        <f>SUM(R17:R18)</f>
        <v>1421</v>
      </c>
      <c r="S21" s="17">
        <f>SUM(S17:S18)</f>
        <v>7324</v>
      </c>
      <c r="U21" s="17">
        <f>M33</f>
        <v>7324</v>
      </c>
    </row>
    <row r="23" spans="1:21" x14ac:dyDescent="0.25">
      <c r="A23" s="10" t="s">
        <v>48</v>
      </c>
      <c r="B23" s="10" t="s">
        <v>300</v>
      </c>
      <c r="C23" s="10" t="s">
        <v>293</v>
      </c>
      <c r="D23">
        <v>6</v>
      </c>
      <c r="E23">
        <v>7</v>
      </c>
      <c r="F23">
        <v>6</v>
      </c>
      <c r="G23">
        <v>0</v>
      </c>
      <c r="H23">
        <v>0</v>
      </c>
      <c r="I23">
        <v>0</v>
      </c>
      <c r="J23">
        <v>0</v>
      </c>
      <c r="K23">
        <v>5</v>
      </c>
      <c r="L23">
        <v>0</v>
      </c>
      <c r="M23">
        <v>24</v>
      </c>
      <c r="O23" s="10" t="s">
        <v>450</v>
      </c>
    </row>
    <row r="24" spans="1:21" x14ac:dyDescent="0.25">
      <c r="B24" s="10" t="s">
        <v>300</v>
      </c>
      <c r="C24" s="10" t="s">
        <v>294</v>
      </c>
      <c r="D24">
        <v>30</v>
      </c>
      <c r="E24">
        <v>33</v>
      </c>
      <c r="F24">
        <v>27</v>
      </c>
      <c r="G24">
        <v>21</v>
      </c>
      <c r="H24">
        <v>0</v>
      </c>
      <c r="I24">
        <v>0</v>
      </c>
      <c r="J24">
        <v>0</v>
      </c>
      <c r="K24">
        <v>41</v>
      </c>
      <c r="L24">
        <v>0</v>
      </c>
      <c r="M24">
        <v>152</v>
      </c>
      <c r="P24" t="s">
        <v>447</v>
      </c>
      <c r="Q24" t="s">
        <v>448</v>
      </c>
      <c r="R24" t="s">
        <v>449</v>
      </c>
    </row>
    <row r="25" spans="1:21" x14ac:dyDescent="0.25">
      <c r="B25" s="10" t="s">
        <v>300</v>
      </c>
      <c r="C25" s="10" t="s">
        <v>295</v>
      </c>
      <c r="D25">
        <v>36</v>
      </c>
      <c r="E25">
        <v>40</v>
      </c>
      <c r="F25">
        <v>33</v>
      </c>
      <c r="G25">
        <v>21</v>
      </c>
      <c r="H25">
        <v>0</v>
      </c>
      <c r="I25">
        <v>0</v>
      </c>
      <c r="J25">
        <v>0</v>
      </c>
      <c r="K25">
        <v>46</v>
      </c>
      <c r="L25">
        <v>0</v>
      </c>
      <c r="M25">
        <v>176</v>
      </c>
      <c r="O25" t="s">
        <v>442</v>
      </c>
      <c r="P25" s="16">
        <f>Q25/Q27</f>
        <v>0.30147460404150739</v>
      </c>
      <c r="Q25">
        <f>S17</f>
        <v>2208</v>
      </c>
      <c r="R25" s="16">
        <f>P25-0.04</f>
        <v>0.26147460404150741</v>
      </c>
    </row>
    <row r="26" spans="1:21" x14ac:dyDescent="0.25">
      <c r="O26" t="s">
        <v>451</v>
      </c>
      <c r="P26" s="16">
        <f>Q26/Q27</f>
        <v>0.69852539595849261</v>
      </c>
      <c r="Q26">
        <f>S18</f>
        <v>5116</v>
      </c>
      <c r="R26" s="16">
        <f>P26-0.04</f>
        <v>0.65852539595849258</v>
      </c>
    </row>
    <row r="27" spans="1:21" x14ac:dyDescent="0.25">
      <c r="A27" s="10" t="s">
        <v>49</v>
      </c>
      <c r="B27" s="10" t="s">
        <v>301</v>
      </c>
      <c r="C27" s="10" t="s">
        <v>293</v>
      </c>
      <c r="D27">
        <v>124</v>
      </c>
      <c r="E27">
        <v>116</v>
      </c>
      <c r="F27">
        <v>108</v>
      </c>
      <c r="G27">
        <v>127</v>
      </c>
      <c r="H27">
        <v>2</v>
      </c>
      <c r="I27">
        <v>0</v>
      </c>
      <c r="J27">
        <v>0</v>
      </c>
      <c r="K27">
        <v>45</v>
      </c>
      <c r="L27">
        <v>90</v>
      </c>
      <c r="M27">
        <v>612</v>
      </c>
      <c r="O27" t="s">
        <v>421</v>
      </c>
      <c r="P27" s="16">
        <f>Q27/Q27</f>
        <v>1</v>
      </c>
      <c r="Q27">
        <f>U21</f>
        <v>7324</v>
      </c>
    </row>
    <row r="28" spans="1:21" x14ac:dyDescent="0.25">
      <c r="B28" s="10" t="s">
        <v>301</v>
      </c>
      <c r="C28" s="10" t="s">
        <v>294</v>
      </c>
      <c r="D28">
        <v>96</v>
      </c>
      <c r="E28">
        <v>76</v>
      </c>
      <c r="F28">
        <v>96</v>
      </c>
      <c r="G28">
        <v>101</v>
      </c>
      <c r="H28">
        <v>1</v>
      </c>
      <c r="I28">
        <v>0</v>
      </c>
      <c r="J28">
        <v>1</v>
      </c>
      <c r="K28">
        <v>75</v>
      </c>
      <c r="L28">
        <v>90</v>
      </c>
      <c r="M28">
        <v>536</v>
      </c>
    </row>
    <row r="29" spans="1:21" x14ac:dyDescent="0.25">
      <c r="B29" s="10" t="s">
        <v>301</v>
      </c>
      <c r="C29" s="10" t="s">
        <v>295</v>
      </c>
      <c r="D29">
        <v>220</v>
      </c>
      <c r="E29">
        <v>192</v>
      </c>
      <c r="F29">
        <v>204</v>
      </c>
      <c r="G29">
        <v>228</v>
      </c>
      <c r="H29">
        <v>3</v>
      </c>
      <c r="I29">
        <v>0</v>
      </c>
      <c r="J29">
        <v>1</v>
      </c>
      <c r="K29">
        <v>120</v>
      </c>
      <c r="L29">
        <v>180</v>
      </c>
      <c r="M29">
        <v>1148</v>
      </c>
    </row>
    <row r="30" spans="1:21" x14ac:dyDescent="0.25">
      <c r="O30" t="s">
        <v>404</v>
      </c>
    </row>
    <row r="31" spans="1:21" x14ac:dyDescent="0.25">
      <c r="A31" s="10" t="s">
        <v>51</v>
      </c>
      <c r="C31" s="10" t="s">
        <v>293</v>
      </c>
      <c r="D31">
        <v>413</v>
      </c>
      <c r="E31">
        <v>398</v>
      </c>
      <c r="F31">
        <v>365</v>
      </c>
      <c r="G31">
        <v>539</v>
      </c>
      <c r="H31">
        <v>15</v>
      </c>
      <c r="I31">
        <v>23</v>
      </c>
      <c r="J31">
        <v>16</v>
      </c>
      <c r="K31">
        <v>278</v>
      </c>
      <c r="L31">
        <v>161</v>
      </c>
      <c r="M31">
        <v>2208</v>
      </c>
      <c r="O31" t="s">
        <v>452</v>
      </c>
    </row>
    <row r="32" spans="1:21" x14ac:dyDescent="0.25">
      <c r="C32" s="10" t="s">
        <v>294</v>
      </c>
      <c r="D32">
        <v>1088</v>
      </c>
      <c r="E32">
        <v>961</v>
      </c>
      <c r="F32">
        <v>927</v>
      </c>
      <c r="G32">
        <v>1129</v>
      </c>
      <c r="H32">
        <v>16</v>
      </c>
      <c r="I32">
        <v>29</v>
      </c>
      <c r="J32">
        <v>30</v>
      </c>
      <c r="K32">
        <v>621</v>
      </c>
      <c r="L32">
        <v>315</v>
      </c>
      <c r="M32">
        <v>5116</v>
      </c>
      <c r="O32" s="10" t="s">
        <v>292</v>
      </c>
      <c r="P32" s="10" t="s">
        <v>296</v>
      </c>
      <c r="Q32" s="10" t="s">
        <v>297</v>
      </c>
      <c r="R32" s="10" t="s">
        <v>298</v>
      </c>
      <c r="S32" s="10" t="s">
        <v>299</v>
      </c>
      <c r="T32" s="10" t="s">
        <v>300</v>
      </c>
      <c r="U32" s="10" t="s">
        <v>301</v>
      </c>
    </row>
    <row r="33" spans="3:21" x14ac:dyDescent="0.25">
      <c r="C33" s="10" t="s">
        <v>295</v>
      </c>
      <c r="D33">
        <v>1501</v>
      </c>
      <c r="E33">
        <v>1359</v>
      </c>
      <c r="F33">
        <v>1292</v>
      </c>
      <c r="G33">
        <v>1668</v>
      </c>
      <c r="H33">
        <v>31</v>
      </c>
      <c r="I33">
        <v>52</v>
      </c>
      <c r="J33">
        <v>46</v>
      </c>
      <c r="K33">
        <v>899</v>
      </c>
      <c r="L33">
        <v>476</v>
      </c>
      <c r="M33">
        <v>7324</v>
      </c>
      <c r="O33">
        <f>M5</f>
        <v>76</v>
      </c>
      <c r="P33">
        <f>M9</f>
        <v>484</v>
      </c>
      <c r="Q33">
        <f>M13</f>
        <v>1054</v>
      </c>
      <c r="R33">
        <f>M17</f>
        <v>4064</v>
      </c>
      <c r="S33">
        <f>M21</f>
        <v>322</v>
      </c>
      <c r="T33">
        <f>M25</f>
        <v>176</v>
      </c>
      <c r="U33" s="17">
        <f>M29</f>
        <v>1148</v>
      </c>
    </row>
  </sheetData>
  <pageMargins left="0.7" right="0.7" top="0.75" bottom="0.75" header="0.3" footer="0.3"/>
  <pageSetup orientation="portrait" r:id="rId1"/>
  <ignoredErrors>
    <ignoredError sqref="Q3:Q4 Q5:Q18 R3:R18" formulaRange="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5D58D-203C-4CC7-80B8-693E83E3356A}">
  <dimension ref="A1:N16"/>
  <sheetViews>
    <sheetView workbookViewId="0"/>
  </sheetViews>
  <sheetFormatPr defaultRowHeight="15" x14ac:dyDescent="0.25"/>
  <cols>
    <col min="1" max="1" width="25.7109375" bestFit="1" customWidth="1"/>
    <col min="2" max="10" width="12.5703125" customWidth="1"/>
  </cols>
  <sheetData>
    <row r="1" spans="1:14" ht="23.25" customHeight="1" x14ac:dyDescent="0.35">
      <c r="A1" s="56" t="s">
        <v>402</v>
      </c>
      <c r="B1" s="56"/>
      <c r="C1" s="56"/>
      <c r="D1" s="56"/>
      <c r="E1" s="56"/>
      <c r="F1" s="56"/>
      <c r="G1" s="56"/>
      <c r="H1" s="56"/>
      <c r="I1" s="56"/>
      <c r="J1" s="56"/>
    </row>
    <row r="2" spans="1:14" ht="23.25" x14ac:dyDescent="0.35">
      <c r="A2" s="56" t="s">
        <v>661</v>
      </c>
      <c r="B2" s="56"/>
      <c r="C2" s="56"/>
      <c r="D2" s="56"/>
      <c r="E2" s="56"/>
      <c r="F2" s="56"/>
      <c r="G2" s="56"/>
      <c r="H2" s="56"/>
      <c r="I2" s="56"/>
      <c r="J2" s="56"/>
      <c r="L2" s="60" t="s">
        <v>409</v>
      </c>
      <c r="M2" s="60"/>
      <c r="N2" s="60"/>
    </row>
    <row r="3" spans="1:14" ht="23.25" x14ac:dyDescent="0.35">
      <c r="A3" s="56" t="s">
        <v>745</v>
      </c>
      <c r="B3" s="56"/>
      <c r="C3" s="56"/>
      <c r="D3" s="56"/>
      <c r="E3" s="56"/>
      <c r="F3" s="56"/>
      <c r="G3" s="56"/>
      <c r="H3" s="56"/>
      <c r="I3" s="56"/>
      <c r="J3" s="56"/>
      <c r="L3" s="60"/>
      <c r="M3" s="60"/>
      <c r="N3" s="60"/>
    </row>
    <row r="4" spans="1:14" x14ac:dyDescent="0.25">
      <c r="A4" s="57" t="s">
        <v>440</v>
      </c>
      <c r="B4" s="57"/>
      <c r="C4" s="57"/>
      <c r="D4" s="57"/>
      <c r="E4" s="57"/>
      <c r="F4" s="57"/>
      <c r="G4" s="57"/>
      <c r="H4" s="57"/>
      <c r="I4" s="57"/>
      <c r="J4" s="57"/>
    </row>
    <row r="5" spans="1:14" x14ac:dyDescent="0.25">
      <c r="A5" s="57" t="s">
        <v>469</v>
      </c>
      <c r="B5" s="57"/>
      <c r="C5" s="57"/>
      <c r="D5" s="57"/>
      <c r="E5" s="57"/>
      <c r="F5" s="57"/>
      <c r="G5" s="57"/>
      <c r="H5" s="57"/>
      <c r="I5" s="57"/>
      <c r="J5" s="57"/>
    </row>
    <row r="6" spans="1:14" x14ac:dyDescent="0.25">
      <c r="A6" s="14"/>
      <c r="B6" s="14"/>
      <c r="C6" s="14"/>
      <c r="D6" s="14"/>
      <c r="E6" s="14"/>
      <c r="F6" s="14"/>
      <c r="G6" s="14"/>
      <c r="H6" s="14"/>
      <c r="I6" s="14"/>
      <c r="J6" s="14"/>
    </row>
    <row r="8" spans="1:14" ht="45" x14ac:dyDescent="0.25">
      <c r="A8" s="65" t="s">
        <v>394</v>
      </c>
      <c r="B8" s="70" t="s">
        <v>461</v>
      </c>
      <c r="C8" s="70" t="s">
        <v>462</v>
      </c>
      <c r="D8" s="70" t="s">
        <v>463</v>
      </c>
      <c r="E8" s="70" t="s">
        <v>464</v>
      </c>
      <c r="F8" s="70" t="s">
        <v>465</v>
      </c>
      <c r="G8" s="70" t="s">
        <v>466</v>
      </c>
      <c r="H8" s="64" t="s">
        <v>467</v>
      </c>
      <c r="I8" s="64" t="s">
        <v>468</v>
      </c>
      <c r="J8" s="64" t="s">
        <v>431</v>
      </c>
    </row>
    <row r="9" spans="1:14" x14ac:dyDescent="0.25">
      <c r="A9" s="45" t="s">
        <v>292</v>
      </c>
      <c r="B9" s="11">
        <v>3</v>
      </c>
      <c r="C9" s="11">
        <v>1</v>
      </c>
      <c r="D9" s="11">
        <v>2</v>
      </c>
      <c r="E9" s="11">
        <v>5</v>
      </c>
      <c r="F9" s="11">
        <v>3</v>
      </c>
      <c r="G9" s="11">
        <v>59</v>
      </c>
      <c r="H9" s="11">
        <v>2</v>
      </c>
      <c r="I9" s="11">
        <v>1</v>
      </c>
      <c r="J9" s="11">
        <v>76</v>
      </c>
    </row>
    <row r="10" spans="1:14" x14ac:dyDescent="0.25">
      <c r="A10" s="45" t="s">
        <v>296</v>
      </c>
      <c r="B10" s="11">
        <v>24</v>
      </c>
      <c r="C10" s="11">
        <v>1</v>
      </c>
      <c r="D10" s="11">
        <v>13</v>
      </c>
      <c r="E10" s="11">
        <v>10</v>
      </c>
      <c r="F10" s="11">
        <v>6</v>
      </c>
      <c r="G10" s="11">
        <v>357</v>
      </c>
      <c r="H10" s="11">
        <v>60</v>
      </c>
      <c r="I10" s="11">
        <v>13</v>
      </c>
      <c r="J10" s="11">
        <v>484</v>
      </c>
    </row>
    <row r="11" spans="1:14" x14ac:dyDescent="0.25">
      <c r="A11" s="45" t="s">
        <v>297</v>
      </c>
      <c r="B11" s="11">
        <v>59</v>
      </c>
      <c r="C11" s="11">
        <v>3</v>
      </c>
      <c r="D11" s="11">
        <v>10</v>
      </c>
      <c r="E11" s="11">
        <v>35</v>
      </c>
      <c r="F11" s="11">
        <v>40</v>
      </c>
      <c r="G11" s="11">
        <v>694</v>
      </c>
      <c r="H11" s="11">
        <v>177</v>
      </c>
      <c r="I11" s="11">
        <v>36</v>
      </c>
      <c r="J11" s="11">
        <v>1054</v>
      </c>
    </row>
    <row r="12" spans="1:14" x14ac:dyDescent="0.25">
      <c r="A12" s="45" t="s">
        <v>298</v>
      </c>
      <c r="B12" s="11">
        <v>187</v>
      </c>
      <c r="C12" s="11">
        <v>18</v>
      </c>
      <c r="D12" s="11">
        <v>26</v>
      </c>
      <c r="E12" s="11">
        <v>78</v>
      </c>
      <c r="F12" s="11">
        <v>109</v>
      </c>
      <c r="G12" s="11">
        <v>3186</v>
      </c>
      <c r="H12" s="11">
        <v>339</v>
      </c>
      <c r="I12" s="11">
        <v>121</v>
      </c>
      <c r="J12" s="11">
        <v>4064</v>
      </c>
    </row>
    <row r="13" spans="1:14" x14ac:dyDescent="0.25">
      <c r="A13" s="45" t="s">
        <v>299</v>
      </c>
      <c r="B13" s="11">
        <v>16</v>
      </c>
      <c r="C13" s="11">
        <v>3</v>
      </c>
      <c r="D13" s="11">
        <v>2</v>
      </c>
      <c r="E13" s="11">
        <v>2</v>
      </c>
      <c r="F13" s="11">
        <v>6</v>
      </c>
      <c r="G13" s="11">
        <v>275</v>
      </c>
      <c r="H13" s="11">
        <v>10</v>
      </c>
      <c r="I13" s="11">
        <v>8</v>
      </c>
      <c r="J13" s="11">
        <v>322</v>
      </c>
    </row>
    <row r="14" spans="1:14" x14ac:dyDescent="0.25">
      <c r="A14" s="45" t="s">
        <v>301</v>
      </c>
      <c r="B14" s="11">
        <v>52</v>
      </c>
      <c r="C14" s="11">
        <v>9</v>
      </c>
      <c r="D14" s="11">
        <v>24</v>
      </c>
      <c r="E14" s="11">
        <v>21</v>
      </c>
      <c r="F14" s="11">
        <v>34</v>
      </c>
      <c r="G14" s="11">
        <v>843</v>
      </c>
      <c r="H14" s="11">
        <v>122</v>
      </c>
      <c r="I14" s="11">
        <v>43</v>
      </c>
      <c r="J14" s="11">
        <v>1148</v>
      </c>
    </row>
    <row r="15" spans="1:14" x14ac:dyDescent="0.25">
      <c r="A15" s="45" t="s">
        <v>300</v>
      </c>
      <c r="B15" s="11">
        <v>6</v>
      </c>
      <c r="C15" s="11">
        <v>2</v>
      </c>
      <c r="D15" s="11">
        <v>3</v>
      </c>
      <c r="E15" s="11">
        <v>0</v>
      </c>
      <c r="F15" s="11">
        <v>7</v>
      </c>
      <c r="G15" s="11">
        <v>111</v>
      </c>
      <c r="H15" s="11">
        <v>44</v>
      </c>
      <c r="I15" s="11">
        <v>3</v>
      </c>
      <c r="J15" s="11">
        <v>176</v>
      </c>
    </row>
    <row r="16" spans="1:14" x14ac:dyDescent="0.25">
      <c r="A16" s="68" t="s">
        <v>407</v>
      </c>
      <c r="B16" s="69">
        <v>347</v>
      </c>
      <c r="C16" s="69">
        <v>37</v>
      </c>
      <c r="D16" s="69">
        <v>80</v>
      </c>
      <c r="E16" s="69">
        <v>151</v>
      </c>
      <c r="F16" s="69">
        <v>205</v>
      </c>
      <c r="G16" s="69">
        <v>5525</v>
      </c>
      <c r="H16" s="69">
        <v>754</v>
      </c>
      <c r="I16" s="69">
        <v>225</v>
      </c>
      <c r="J16" s="69">
        <v>7324</v>
      </c>
    </row>
  </sheetData>
  <hyperlinks>
    <hyperlink ref="L2:N3" location="'Table of Contents'!A1" display="Click here to return to Table of Contents" xr:uid="{8FA66286-9D56-4454-AEA4-440505F73405}"/>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56E2A-E092-4D0B-9CAA-B33974F06240}">
  <sheetPr>
    <tabColor rgb="FF0070C0"/>
  </sheetPr>
  <dimension ref="A1:V12"/>
  <sheetViews>
    <sheetView workbookViewId="0"/>
  </sheetViews>
  <sheetFormatPr defaultRowHeight="15" x14ac:dyDescent="0.25"/>
  <cols>
    <col min="13" max="13" width="25.7109375" bestFit="1" customWidth="1"/>
  </cols>
  <sheetData>
    <row r="1" spans="1:22" x14ac:dyDescent="0.25">
      <c r="A1" s="10" t="s">
        <v>53</v>
      </c>
      <c r="B1" s="10" t="s">
        <v>288</v>
      </c>
      <c r="C1" t="s">
        <v>302</v>
      </c>
      <c r="D1" t="s">
        <v>303</v>
      </c>
      <c r="E1" t="s">
        <v>304</v>
      </c>
      <c r="F1" t="s">
        <v>305</v>
      </c>
      <c r="G1" t="s">
        <v>306</v>
      </c>
      <c r="H1" t="s">
        <v>307</v>
      </c>
      <c r="I1" t="s">
        <v>308</v>
      </c>
      <c r="J1" t="s">
        <v>309</v>
      </c>
      <c r="K1" t="s">
        <v>64</v>
      </c>
      <c r="M1" t="s">
        <v>410</v>
      </c>
    </row>
    <row r="2" spans="1:22" x14ac:dyDescent="0.25">
      <c r="A2" s="10" t="s">
        <v>37</v>
      </c>
      <c r="B2" s="10" t="s">
        <v>290</v>
      </c>
      <c r="C2" t="s">
        <v>39</v>
      </c>
      <c r="D2" t="s">
        <v>39</v>
      </c>
      <c r="E2" t="s">
        <v>39</v>
      </c>
      <c r="F2" t="s">
        <v>39</v>
      </c>
      <c r="G2" t="s">
        <v>39</v>
      </c>
      <c r="H2" t="s">
        <v>39</v>
      </c>
      <c r="I2" t="s">
        <v>39</v>
      </c>
      <c r="J2" t="s">
        <v>39</v>
      </c>
      <c r="K2" t="s">
        <v>39</v>
      </c>
      <c r="M2" s="10" t="s">
        <v>394</v>
      </c>
      <c r="N2" s="10" t="s">
        <v>453</v>
      </c>
      <c r="O2" s="10" t="s">
        <v>454</v>
      </c>
      <c r="P2" s="10" t="s">
        <v>455</v>
      </c>
      <c r="Q2" s="10" t="s">
        <v>456</v>
      </c>
      <c r="R2" s="10" t="s">
        <v>457</v>
      </c>
      <c r="S2" s="10" t="s">
        <v>458</v>
      </c>
      <c r="T2" s="10" t="s">
        <v>318</v>
      </c>
      <c r="U2" s="10" t="s">
        <v>459</v>
      </c>
      <c r="V2" s="10" t="s">
        <v>421</v>
      </c>
    </row>
    <row r="3" spans="1:22" x14ac:dyDescent="0.25">
      <c r="A3" s="10" t="s">
        <v>40</v>
      </c>
      <c r="B3" s="10" t="s">
        <v>292</v>
      </c>
      <c r="C3">
        <v>3</v>
      </c>
      <c r="D3">
        <v>1</v>
      </c>
      <c r="E3">
        <v>2</v>
      </c>
      <c r="F3">
        <v>5</v>
      </c>
      <c r="G3">
        <v>3</v>
      </c>
      <c r="H3">
        <v>59</v>
      </c>
      <c r="I3">
        <v>2</v>
      </c>
      <c r="J3">
        <v>1</v>
      </c>
      <c r="K3">
        <v>76</v>
      </c>
      <c r="M3" s="10" t="s">
        <v>292</v>
      </c>
      <c r="N3" s="17">
        <f>C3</f>
        <v>3</v>
      </c>
      <c r="O3" s="17">
        <f t="shared" ref="O3:V3" si="0">D3</f>
        <v>1</v>
      </c>
      <c r="P3" s="17">
        <f t="shared" si="0"/>
        <v>2</v>
      </c>
      <c r="Q3" s="17">
        <f t="shared" si="0"/>
        <v>5</v>
      </c>
      <c r="R3" s="17">
        <f t="shared" si="0"/>
        <v>3</v>
      </c>
      <c r="S3" s="17">
        <f t="shared" si="0"/>
        <v>59</v>
      </c>
      <c r="T3" s="17">
        <f t="shared" si="0"/>
        <v>2</v>
      </c>
      <c r="U3" s="17">
        <f t="shared" si="0"/>
        <v>1</v>
      </c>
      <c r="V3" s="17">
        <f t="shared" si="0"/>
        <v>76</v>
      </c>
    </row>
    <row r="4" spans="1:22" x14ac:dyDescent="0.25">
      <c r="A4" s="10" t="s">
        <v>44</v>
      </c>
      <c r="B4" s="10" t="s">
        <v>296</v>
      </c>
      <c r="C4">
        <v>24</v>
      </c>
      <c r="D4">
        <v>1</v>
      </c>
      <c r="E4">
        <v>13</v>
      </c>
      <c r="F4">
        <v>10</v>
      </c>
      <c r="G4">
        <v>6</v>
      </c>
      <c r="H4">
        <v>357</v>
      </c>
      <c r="I4">
        <v>60</v>
      </c>
      <c r="J4">
        <v>13</v>
      </c>
      <c r="K4">
        <v>484</v>
      </c>
      <c r="M4" s="10" t="s">
        <v>296</v>
      </c>
      <c r="N4" s="17">
        <f t="shared" ref="N4:N9" si="1">C4</f>
        <v>24</v>
      </c>
      <c r="O4" s="17">
        <f t="shared" ref="O4:O9" si="2">D4</f>
        <v>1</v>
      </c>
      <c r="P4" s="17">
        <f t="shared" ref="P4:P9" si="3">E4</f>
        <v>13</v>
      </c>
      <c r="Q4" s="17">
        <f t="shared" ref="Q4:Q9" si="4">F4</f>
        <v>10</v>
      </c>
      <c r="R4" s="17">
        <f t="shared" ref="R4:R9" si="5">G4</f>
        <v>6</v>
      </c>
      <c r="S4" s="17">
        <f t="shared" ref="S4:S9" si="6">H4</f>
        <v>357</v>
      </c>
      <c r="T4" s="17">
        <f t="shared" ref="T4:T9" si="7">I4</f>
        <v>60</v>
      </c>
      <c r="U4" s="17">
        <f t="shared" ref="U4:U9" si="8">J4</f>
        <v>13</v>
      </c>
      <c r="V4" s="17">
        <f t="shared" ref="V4:V9" si="9">K4</f>
        <v>484</v>
      </c>
    </row>
    <row r="5" spans="1:22" x14ac:dyDescent="0.25">
      <c r="A5" s="10" t="s">
        <v>45</v>
      </c>
      <c r="B5" s="10" t="s">
        <v>297</v>
      </c>
      <c r="C5">
        <v>59</v>
      </c>
      <c r="D5">
        <v>3</v>
      </c>
      <c r="E5">
        <v>10</v>
      </c>
      <c r="F5">
        <v>35</v>
      </c>
      <c r="G5">
        <v>40</v>
      </c>
      <c r="H5">
        <v>694</v>
      </c>
      <c r="I5">
        <v>177</v>
      </c>
      <c r="J5">
        <v>36</v>
      </c>
      <c r="K5">
        <v>1054</v>
      </c>
      <c r="M5" s="10" t="s">
        <v>297</v>
      </c>
      <c r="N5" s="17">
        <f t="shared" si="1"/>
        <v>59</v>
      </c>
      <c r="O5" s="17">
        <f t="shared" si="2"/>
        <v>3</v>
      </c>
      <c r="P5" s="17">
        <f t="shared" si="3"/>
        <v>10</v>
      </c>
      <c r="Q5" s="17">
        <f t="shared" si="4"/>
        <v>35</v>
      </c>
      <c r="R5" s="17">
        <f t="shared" si="5"/>
        <v>40</v>
      </c>
      <c r="S5" s="17">
        <f t="shared" si="6"/>
        <v>694</v>
      </c>
      <c r="T5" s="17">
        <f t="shared" si="7"/>
        <v>177</v>
      </c>
      <c r="U5" s="17">
        <f t="shared" si="8"/>
        <v>36</v>
      </c>
      <c r="V5" s="17">
        <f t="shared" si="9"/>
        <v>1054</v>
      </c>
    </row>
    <row r="6" spans="1:22" x14ac:dyDescent="0.25">
      <c r="A6" s="10" t="s">
        <v>46</v>
      </c>
      <c r="B6" s="10" t="s">
        <v>298</v>
      </c>
      <c r="C6">
        <v>187</v>
      </c>
      <c r="D6">
        <v>18</v>
      </c>
      <c r="E6">
        <v>26</v>
      </c>
      <c r="F6">
        <v>78</v>
      </c>
      <c r="G6">
        <v>109</v>
      </c>
      <c r="H6">
        <v>3186</v>
      </c>
      <c r="I6">
        <v>339</v>
      </c>
      <c r="J6">
        <v>121</v>
      </c>
      <c r="K6">
        <v>4064</v>
      </c>
      <c r="M6" s="10" t="s">
        <v>298</v>
      </c>
      <c r="N6" s="17">
        <f t="shared" si="1"/>
        <v>187</v>
      </c>
      <c r="O6" s="17">
        <f t="shared" si="2"/>
        <v>18</v>
      </c>
      <c r="P6" s="17">
        <f t="shared" si="3"/>
        <v>26</v>
      </c>
      <c r="Q6" s="17">
        <f t="shared" si="4"/>
        <v>78</v>
      </c>
      <c r="R6" s="17">
        <f t="shared" si="5"/>
        <v>109</v>
      </c>
      <c r="S6" s="17">
        <f t="shared" si="6"/>
        <v>3186</v>
      </c>
      <c r="T6" s="17">
        <f t="shared" si="7"/>
        <v>339</v>
      </c>
      <c r="U6" s="17">
        <f t="shared" si="8"/>
        <v>121</v>
      </c>
      <c r="V6" s="17">
        <f t="shared" si="9"/>
        <v>4064</v>
      </c>
    </row>
    <row r="7" spans="1:22" x14ac:dyDescent="0.25">
      <c r="A7" s="10" t="s">
        <v>47</v>
      </c>
      <c r="B7" s="10" t="s">
        <v>299</v>
      </c>
      <c r="C7">
        <v>16</v>
      </c>
      <c r="D7">
        <v>3</v>
      </c>
      <c r="E7">
        <v>2</v>
      </c>
      <c r="F7">
        <v>2</v>
      </c>
      <c r="G7">
        <v>6</v>
      </c>
      <c r="H7">
        <v>275</v>
      </c>
      <c r="I7">
        <v>10</v>
      </c>
      <c r="J7">
        <v>8</v>
      </c>
      <c r="K7">
        <v>322</v>
      </c>
      <c r="M7" s="10" t="s">
        <v>299</v>
      </c>
      <c r="N7" s="17">
        <f t="shared" si="1"/>
        <v>16</v>
      </c>
      <c r="O7" s="17">
        <f t="shared" si="2"/>
        <v>3</v>
      </c>
      <c r="P7" s="17">
        <f t="shared" si="3"/>
        <v>2</v>
      </c>
      <c r="Q7" s="17">
        <f t="shared" si="4"/>
        <v>2</v>
      </c>
      <c r="R7" s="17">
        <f t="shared" si="5"/>
        <v>6</v>
      </c>
      <c r="S7" s="17">
        <f t="shared" si="6"/>
        <v>275</v>
      </c>
      <c r="T7" s="17">
        <f t="shared" si="7"/>
        <v>10</v>
      </c>
      <c r="U7" s="17">
        <f t="shared" si="8"/>
        <v>8</v>
      </c>
      <c r="V7" s="17">
        <f t="shared" si="9"/>
        <v>322</v>
      </c>
    </row>
    <row r="8" spans="1:22" x14ac:dyDescent="0.25">
      <c r="A8" s="10" t="s">
        <v>48</v>
      </c>
      <c r="B8" s="10" t="s">
        <v>300</v>
      </c>
      <c r="C8">
        <v>6</v>
      </c>
      <c r="D8">
        <v>2</v>
      </c>
      <c r="E8">
        <v>3</v>
      </c>
      <c r="F8">
        <v>0</v>
      </c>
      <c r="G8">
        <v>7</v>
      </c>
      <c r="H8">
        <v>111</v>
      </c>
      <c r="I8">
        <v>44</v>
      </c>
      <c r="J8">
        <v>3</v>
      </c>
      <c r="K8">
        <v>176</v>
      </c>
      <c r="M8" s="10" t="s">
        <v>300</v>
      </c>
      <c r="N8" s="17">
        <f t="shared" si="1"/>
        <v>6</v>
      </c>
      <c r="O8" s="17">
        <f t="shared" si="2"/>
        <v>2</v>
      </c>
      <c r="P8" s="17">
        <f t="shared" si="3"/>
        <v>3</v>
      </c>
      <c r="Q8" s="17">
        <f t="shared" si="4"/>
        <v>0</v>
      </c>
      <c r="R8" s="17">
        <f t="shared" si="5"/>
        <v>7</v>
      </c>
      <c r="S8" s="17">
        <f t="shared" si="6"/>
        <v>111</v>
      </c>
      <c r="T8" s="17">
        <f t="shared" si="7"/>
        <v>44</v>
      </c>
      <c r="U8" s="17">
        <f t="shared" si="8"/>
        <v>3</v>
      </c>
      <c r="V8" s="17">
        <f t="shared" si="9"/>
        <v>176</v>
      </c>
    </row>
    <row r="9" spans="1:22" x14ac:dyDescent="0.25">
      <c r="A9" s="10" t="s">
        <v>49</v>
      </c>
      <c r="B9" s="10" t="s">
        <v>301</v>
      </c>
      <c r="C9">
        <v>52</v>
      </c>
      <c r="D9">
        <v>9</v>
      </c>
      <c r="E9">
        <v>24</v>
      </c>
      <c r="F9">
        <v>21</v>
      </c>
      <c r="G9">
        <v>34</v>
      </c>
      <c r="H9">
        <v>843</v>
      </c>
      <c r="I9">
        <v>122</v>
      </c>
      <c r="J9">
        <v>43</v>
      </c>
      <c r="K9">
        <v>1148</v>
      </c>
      <c r="M9" s="10" t="s">
        <v>301</v>
      </c>
      <c r="N9" s="17">
        <f t="shared" si="1"/>
        <v>52</v>
      </c>
      <c r="O9" s="17">
        <f t="shared" si="2"/>
        <v>9</v>
      </c>
      <c r="P9" s="17">
        <f t="shared" si="3"/>
        <v>24</v>
      </c>
      <c r="Q9" s="17">
        <f t="shared" si="4"/>
        <v>21</v>
      </c>
      <c r="R9" s="17">
        <f t="shared" si="5"/>
        <v>34</v>
      </c>
      <c r="S9" s="17">
        <f t="shared" si="6"/>
        <v>843</v>
      </c>
      <c r="T9" s="17">
        <f t="shared" si="7"/>
        <v>122</v>
      </c>
      <c r="U9" s="17">
        <f t="shared" si="8"/>
        <v>43</v>
      </c>
      <c r="V9" s="17">
        <f t="shared" si="9"/>
        <v>1148</v>
      </c>
    </row>
    <row r="10" spans="1:22" x14ac:dyDescent="0.25">
      <c r="C10" t="s">
        <v>39</v>
      </c>
      <c r="D10" t="s">
        <v>39</v>
      </c>
      <c r="E10" t="s">
        <v>39</v>
      </c>
      <c r="F10" t="s">
        <v>39</v>
      </c>
      <c r="G10" t="s">
        <v>39</v>
      </c>
      <c r="H10" t="s">
        <v>39</v>
      </c>
      <c r="I10" t="s">
        <v>39</v>
      </c>
      <c r="J10" t="s">
        <v>39</v>
      </c>
      <c r="K10" t="s">
        <v>39</v>
      </c>
      <c r="N10" s="17"/>
      <c r="O10" s="17"/>
      <c r="P10" s="17"/>
      <c r="Q10" s="17"/>
      <c r="R10" s="17"/>
      <c r="S10" s="17"/>
      <c r="T10" s="17"/>
      <c r="U10" s="17"/>
      <c r="V10" s="17"/>
    </row>
    <row r="11" spans="1:22" x14ac:dyDescent="0.25">
      <c r="A11" s="10" t="s">
        <v>73</v>
      </c>
      <c r="C11">
        <v>347</v>
      </c>
      <c r="D11">
        <v>37</v>
      </c>
      <c r="E11">
        <v>80</v>
      </c>
      <c r="F11">
        <v>151</v>
      </c>
      <c r="G11">
        <v>205</v>
      </c>
      <c r="H11">
        <v>5525</v>
      </c>
      <c r="I11">
        <v>754</v>
      </c>
      <c r="J11">
        <v>225</v>
      </c>
      <c r="K11">
        <v>7324</v>
      </c>
      <c r="M11" s="10" t="s">
        <v>444</v>
      </c>
      <c r="N11" s="17">
        <f>SUM(N3:N9)</f>
        <v>347</v>
      </c>
      <c r="O11" s="17">
        <f t="shared" ref="O11:V11" si="10">SUM(O3:O9)</f>
        <v>37</v>
      </c>
      <c r="P11" s="17">
        <f t="shared" si="10"/>
        <v>80</v>
      </c>
      <c r="Q11" s="17">
        <f t="shared" si="10"/>
        <v>151</v>
      </c>
      <c r="R11" s="17">
        <f t="shared" si="10"/>
        <v>205</v>
      </c>
      <c r="S11" s="17">
        <f t="shared" si="10"/>
        <v>5525</v>
      </c>
      <c r="T11" s="17">
        <f t="shared" si="10"/>
        <v>754</v>
      </c>
      <c r="U11" s="17">
        <f t="shared" si="10"/>
        <v>225</v>
      </c>
      <c r="V11" s="17">
        <f t="shared" si="10"/>
        <v>7324</v>
      </c>
    </row>
    <row r="12" spans="1:22" x14ac:dyDescent="0.25">
      <c r="M12" t="s">
        <v>460</v>
      </c>
      <c r="N12" s="17">
        <f>C11</f>
        <v>347</v>
      </c>
      <c r="O12" s="17">
        <f t="shared" ref="O12:V12" si="11">D11</f>
        <v>37</v>
      </c>
      <c r="P12" s="17">
        <f t="shared" si="11"/>
        <v>80</v>
      </c>
      <c r="Q12" s="17">
        <f t="shared" si="11"/>
        <v>151</v>
      </c>
      <c r="R12" s="17">
        <f t="shared" si="11"/>
        <v>205</v>
      </c>
      <c r="S12" s="17">
        <f t="shared" si="11"/>
        <v>5525</v>
      </c>
      <c r="T12" s="17">
        <f t="shared" si="11"/>
        <v>754</v>
      </c>
      <c r="U12" s="17">
        <f t="shared" si="11"/>
        <v>225</v>
      </c>
      <c r="V12" s="17">
        <f t="shared" si="11"/>
        <v>7324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2869E-9525-4BE8-9ED8-6C8F8847E6ED}">
  <dimension ref="A1:O17"/>
  <sheetViews>
    <sheetView zoomScaleNormal="100" workbookViewId="0"/>
  </sheetViews>
  <sheetFormatPr defaultRowHeight="15" x14ac:dyDescent="0.25"/>
  <cols>
    <col min="1" max="1" width="30.140625" bestFit="1" customWidth="1"/>
    <col min="2" max="11" width="12.42578125" bestFit="1" customWidth="1"/>
  </cols>
  <sheetData>
    <row r="1" spans="1:15" ht="23.25" customHeight="1" x14ac:dyDescent="0.35">
      <c r="A1" s="56" t="s">
        <v>402</v>
      </c>
      <c r="B1" s="56"/>
      <c r="C1" s="56"/>
      <c r="D1" s="56"/>
      <c r="E1" s="56"/>
      <c r="F1" s="56"/>
      <c r="G1" s="56"/>
      <c r="H1" s="56"/>
      <c r="I1" s="56"/>
      <c r="J1" s="56"/>
      <c r="K1" s="56"/>
    </row>
    <row r="2" spans="1:15" ht="23.25" x14ac:dyDescent="0.35">
      <c r="A2" s="56" t="s">
        <v>662</v>
      </c>
      <c r="B2" s="56"/>
      <c r="C2" s="56"/>
      <c r="D2" s="56"/>
      <c r="E2" s="56"/>
      <c r="F2" s="56"/>
      <c r="G2" s="56"/>
      <c r="H2" s="56"/>
      <c r="I2" s="56"/>
      <c r="J2" s="56"/>
      <c r="K2" s="56"/>
      <c r="M2" s="60" t="s">
        <v>409</v>
      </c>
      <c r="N2" s="60"/>
      <c r="O2" s="60"/>
    </row>
    <row r="3" spans="1:15" ht="23.25" x14ac:dyDescent="0.35">
      <c r="A3" s="56" t="s">
        <v>745</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7" spans="1:15" ht="30" x14ac:dyDescent="0.25">
      <c r="A7" s="63" t="s">
        <v>668</v>
      </c>
      <c r="B7" s="64" t="s">
        <v>422</v>
      </c>
      <c r="C7" s="64" t="s">
        <v>423</v>
      </c>
      <c r="D7" s="64" t="s">
        <v>424</v>
      </c>
      <c r="E7" s="64" t="s">
        <v>425</v>
      </c>
      <c r="F7" s="70" t="s">
        <v>473</v>
      </c>
      <c r="G7" s="70" t="s">
        <v>427</v>
      </c>
      <c r="H7" s="70" t="s">
        <v>474</v>
      </c>
      <c r="I7" s="64" t="s">
        <v>429</v>
      </c>
      <c r="J7" s="64" t="s">
        <v>430</v>
      </c>
      <c r="K7" s="64" t="s">
        <v>431</v>
      </c>
    </row>
    <row r="8" spans="1:15" x14ac:dyDescent="0.25">
      <c r="A8" s="45" t="s">
        <v>312</v>
      </c>
      <c r="B8" s="11">
        <v>102</v>
      </c>
      <c r="C8" s="11">
        <v>85</v>
      </c>
      <c r="D8" s="11">
        <v>71</v>
      </c>
      <c r="E8" s="11">
        <v>55</v>
      </c>
      <c r="F8" s="11">
        <v>0</v>
      </c>
      <c r="G8" s="11">
        <v>3</v>
      </c>
      <c r="H8" s="11">
        <v>1</v>
      </c>
      <c r="I8" s="11">
        <v>12</v>
      </c>
      <c r="J8" s="11">
        <v>18</v>
      </c>
      <c r="K8" s="11">
        <v>347</v>
      </c>
    </row>
    <row r="9" spans="1:15" x14ac:dyDescent="0.25">
      <c r="A9" s="45" t="s">
        <v>318</v>
      </c>
      <c r="B9" s="11">
        <v>21</v>
      </c>
      <c r="C9" s="11">
        <v>6</v>
      </c>
      <c r="D9" s="11">
        <v>8</v>
      </c>
      <c r="E9" s="11">
        <v>17</v>
      </c>
      <c r="F9" s="11">
        <v>1</v>
      </c>
      <c r="G9" s="11">
        <v>1</v>
      </c>
      <c r="H9" s="11">
        <v>1</v>
      </c>
      <c r="I9" s="11">
        <v>449</v>
      </c>
      <c r="J9" s="11">
        <v>250</v>
      </c>
      <c r="K9" s="11">
        <v>754</v>
      </c>
    </row>
    <row r="10" spans="1:15" x14ac:dyDescent="0.25">
      <c r="A10" s="45" t="s">
        <v>314</v>
      </c>
      <c r="B10" s="11">
        <v>17</v>
      </c>
      <c r="C10" s="11">
        <v>12</v>
      </c>
      <c r="D10" s="11">
        <v>8</v>
      </c>
      <c r="E10" s="11">
        <v>14</v>
      </c>
      <c r="F10" s="11">
        <v>0</v>
      </c>
      <c r="G10" s="11">
        <v>2</v>
      </c>
      <c r="H10" s="11">
        <v>4</v>
      </c>
      <c r="I10" s="11">
        <v>17</v>
      </c>
      <c r="J10" s="11">
        <v>6</v>
      </c>
      <c r="K10" s="11">
        <v>80</v>
      </c>
    </row>
    <row r="11" spans="1:15" x14ac:dyDescent="0.25">
      <c r="A11" s="45" t="s">
        <v>313</v>
      </c>
      <c r="B11" s="11">
        <v>9</v>
      </c>
      <c r="C11" s="11">
        <v>11</v>
      </c>
      <c r="D11" s="11">
        <v>3</v>
      </c>
      <c r="E11" s="11">
        <v>5</v>
      </c>
      <c r="F11" s="11">
        <v>0</v>
      </c>
      <c r="G11" s="11">
        <v>1</v>
      </c>
      <c r="H11" s="11">
        <v>1</v>
      </c>
      <c r="I11" s="11">
        <v>4</v>
      </c>
      <c r="J11" s="11">
        <v>3</v>
      </c>
      <c r="K11" s="11">
        <v>37</v>
      </c>
    </row>
    <row r="12" spans="1:15" x14ac:dyDescent="0.25">
      <c r="A12" s="45" t="s">
        <v>315</v>
      </c>
      <c r="B12" s="11">
        <v>26</v>
      </c>
      <c r="C12" s="11">
        <v>29</v>
      </c>
      <c r="D12" s="11">
        <v>23</v>
      </c>
      <c r="E12" s="11">
        <v>40</v>
      </c>
      <c r="F12" s="11">
        <v>0</v>
      </c>
      <c r="G12" s="11">
        <v>5</v>
      </c>
      <c r="H12" s="11">
        <v>1</v>
      </c>
      <c r="I12" s="11">
        <v>11</v>
      </c>
      <c r="J12" s="11">
        <v>12</v>
      </c>
      <c r="K12" s="11">
        <v>147</v>
      </c>
    </row>
    <row r="13" spans="1:15" x14ac:dyDescent="0.25">
      <c r="A13" s="45" t="s">
        <v>316</v>
      </c>
      <c r="B13" s="11">
        <v>71</v>
      </c>
      <c r="C13" s="11">
        <v>50</v>
      </c>
      <c r="D13" s="11">
        <v>31</v>
      </c>
      <c r="E13" s="11">
        <v>30</v>
      </c>
      <c r="F13" s="11">
        <v>0</v>
      </c>
      <c r="G13" s="11">
        <v>3</v>
      </c>
      <c r="H13" s="11">
        <v>1</v>
      </c>
      <c r="I13" s="11">
        <v>12</v>
      </c>
      <c r="J13" s="11">
        <v>7</v>
      </c>
      <c r="K13" s="11">
        <v>205</v>
      </c>
    </row>
    <row r="14" spans="1:15" x14ac:dyDescent="0.25">
      <c r="A14" s="45" t="s">
        <v>319</v>
      </c>
      <c r="B14" s="11">
        <v>44</v>
      </c>
      <c r="C14" s="11">
        <v>47</v>
      </c>
      <c r="D14" s="11">
        <v>42</v>
      </c>
      <c r="E14" s="11">
        <v>71</v>
      </c>
      <c r="F14" s="11">
        <v>1</v>
      </c>
      <c r="G14" s="11">
        <v>1</v>
      </c>
      <c r="H14" s="11">
        <v>1</v>
      </c>
      <c r="I14" s="11">
        <v>10</v>
      </c>
      <c r="J14" s="11">
        <v>8</v>
      </c>
      <c r="K14" s="11">
        <v>225</v>
      </c>
    </row>
    <row r="15" spans="1:15" x14ac:dyDescent="0.25">
      <c r="A15" s="45" t="s">
        <v>320</v>
      </c>
      <c r="B15" s="11">
        <v>3</v>
      </c>
      <c r="C15" s="11">
        <v>0</v>
      </c>
      <c r="D15" s="11">
        <v>1</v>
      </c>
      <c r="E15" s="11">
        <v>0</v>
      </c>
      <c r="F15" s="11">
        <v>0</v>
      </c>
      <c r="G15" s="11">
        <v>0</v>
      </c>
      <c r="H15" s="11">
        <v>0</v>
      </c>
      <c r="I15" s="11">
        <v>0</v>
      </c>
      <c r="J15" s="11">
        <v>0</v>
      </c>
      <c r="K15" s="11">
        <v>4</v>
      </c>
    </row>
    <row r="16" spans="1:15" x14ac:dyDescent="0.25">
      <c r="A16" s="45" t="s">
        <v>317</v>
      </c>
      <c r="B16" s="11">
        <v>1208</v>
      </c>
      <c r="C16" s="11">
        <v>1119</v>
      </c>
      <c r="D16" s="11">
        <v>1105</v>
      </c>
      <c r="E16" s="11">
        <v>1436</v>
      </c>
      <c r="F16" s="11">
        <v>29</v>
      </c>
      <c r="G16" s="11">
        <v>36</v>
      </c>
      <c r="H16" s="11">
        <v>36</v>
      </c>
      <c r="I16" s="11">
        <v>384</v>
      </c>
      <c r="J16" s="11">
        <v>172</v>
      </c>
      <c r="K16" s="11">
        <v>5525</v>
      </c>
    </row>
    <row r="17" spans="1:11" x14ac:dyDescent="0.25">
      <c r="A17" s="68" t="s">
        <v>407</v>
      </c>
      <c r="B17" s="69">
        <v>1501</v>
      </c>
      <c r="C17" s="69">
        <v>1359</v>
      </c>
      <c r="D17" s="69">
        <v>1292</v>
      </c>
      <c r="E17" s="69">
        <v>1668</v>
      </c>
      <c r="F17" s="69">
        <v>31</v>
      </c>
      <c r="G17" s="69">
        <v>52</v>
      </c>
      <c r="H17" s="69">
        <v>46</v>
      </c>
      <c r="I17" s="69">
        <v>899</v>
      </c>
      <c r="J17" s="69">
        <v>476</v>
      </c>
      <c r="K17" s="69">
        <v>7324</v>
      </c>
    </row>
  </sheetData>
  <hyperlinks>
    <hyperlink ref="M2:O3" location="'Table of Contents'!A1" display="Click here to return to Table of Contents" xr:uid="{C9357DE0-B32E-431F-A92B-0E1DC5060BED}"/>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1D364-0D70-4CE3-ABD0-5531AE16F490}">
  <sheetPr>
    <tabColor rgb="FF0070C0"/>
  </sheetPr>
  <dimension ref="A1:X14"/>
  <sheetViews>
    <sheetView workbookViewId="0"/>
  </sheetViews>
  <sheetFormatPr defaultRowHeight="15" x14ac:dyDescent="0.25"/>
  <cols>
    <col min="14" max="14" width="10.7109375" customWidth="1"/>
  </cols>
  <sheetData>
    <row r="1" spans="1:24" x14ac:dyDescent="0.25">
      <c r="A1" s="10" t="s">
        <v>310</v>
      </c>
      <c r="B1" s="10" t="s">
        <v>311</v>
      </c>
      <c r="C1" t="s">
        <v>56</v>
      </c>
      <c r="D1" t="s">
        <v>57</v>
      </c>
      <c r="E1" t="s">
        <v>58</v>
      </c>
      <c r="F1" t="s">
        <v>59</v>
      </c>
      <c r="G1" t="s">
        <v>60</v>
      </c>
      <c r="H1" t="s">
        <v>61</v>
      </c>
      <c r="I1" t="s">
        <v>52</v>
      </c>
      <c r="J1" t="s">
        <v>62</v>
      </c>
      <c r="K1" t="s">
        <v>63</v>
      </c>
      <c r="L1" t="s">
        <v>64</v>
      </c>
      <c r="N1" t="s">
        <v>475</v>
      </c>
    </row>
    <row r="2" spans="1:24" x14ac:dyDescent="0.25">
      <c r="A2" s="10" t="s">
        <v>37</v>
      </c>
      <c r="B2" s="10" t="s">
        <v>290</v>
      </c>
      <c r="C2" t="s">
        <v>39</v>
      </c>
      <c r="D2" t="s">
        <v>39</v>
      </c>
      <c r="E2" t="s">
        <v>39</v>
      </c>
      <c r="F2" t="s">
        <v>39</v>
      </c>
      <c r="G2" t="s">
        <v>39</v>
      </c>
      <c r="H2" t="s">
        <v>39</v>
      </c>
      <c r="I2" t="s">
        <v>39</v>
      </c>
      <c r="J2" t="s">
        <v>39</v>
      </c>
      <c r="K2" t="s">
        <v>39</v>
      </c>
      <c r="L2" t="s">
        <v>39</v>
      </c>
      <c r="N2" s="10" t="s">
        <v>470</v>
      </c>
      <c r="O2" s="10" t="s">
        <v>413</v>
      </c>
      <c r="P2" s="10" t="s">
        <v>414</v>
      </c>
      <c r="Q2" s="10" t="s">
        <v>415</v>
      </c>
      <c r="R2" s="10" t="s">
        <v>416</v>
      </c>
      <c r="S2" s="10" t="s">
        <v>471</v>
      </c>
      <c r="T2" s="10" t="s">
        <v>418</v>
      </c>
      <c r="U2" s="10" t="s">
        <v>472</v>
      </c>
      <c r="V2" s="10" t="s">
        <v>62</v>
      </c>
      <c r="W2" s="10" t="s">
        <v>420</v>
      </c>
      <c r="X2" s="10" t="s">
        <v>421</v>
      </c>
    </row>
    <row r="3" spans="1:24" x14ac:dyDescent="0.25">
      <c r="A3" s="10" t="s">
        <v>644</v>
      </c>
      <c r="B3" s="10" t="s">
        <v>312</v>
      </c>
      <c r="C3">
        <v>102</v>
      </c>
      <c r="D3">
        <v>85</v>
      </c>
      <c r="E3">
        <v>71</v>
      </c>
      <c r="F3">
        <v>55</v>
      </c>
      <c r="G3">
        <v>0</v>
      </c>
      <c r="H3">
        <v>3</v>
      </c>
      <c r="I3">
        <v>1</v>
      </c>
      <c r="J3">
        <v>12</v>
      </c>
      <c r="K3">
        <v>18</v>
      </c>
      <c r="L3">
        <v>347</v>
      </c>
      <c r="N3" s="10" t="s">
        <v>312</v>
      </c>
      <c r="O3" s="17">
        <f>C3</f>
        <v>102</v>
      </c>
      <c r="P3" s="17">
        <f t="shared" ref="P3:X3" si="0">D3</f>
        <v>85</v>
      </c>
      <c r="Q3" s="17">
        <f t="shared" si="0"/>
        <v>71</v>
      </c>
      <c r="R3" s="17">
        <f t="shared" si="0"/>
        <v>55</v>
      </c>
      <c r="S3" s="17">
        <f t="shared" si="0"/>
        <v>0</v>
      </c>
      <c r="T3" s="17">
        <f t="shared" si="0"/>
        <v>3</v>
      </c>
      <c r="U3" s="17">
        <f t="shared" si="0"/>
        <v>1</v>
      </c>
      <c r="V3" s="17">
        <f t="shared" si="0"/>
        <v>12</v>
      </c>
      <c r="W3" s="17">
        <f t="shared" si="0"/>
        <v>18</v>
      </c>
      <c r="X3" s="17">
        <f t="shared" si="0"/>
        <v>347</v>
      </c>
    </row>
    <row r="4" spans="1:24" x14ac:dyDescent="0.25">
      <c r="A4" s="10" t="s">
        <v>640</v>
      </c>
      <c r="B4" s="10" t="s">
        <v>313</v>
      </c>
      <c r="C4">
        <v>9</v>
      </c>
      <c r="D4">
        <v>11</v>
      </c>
      <c r="E4">
        <v>3</v>
      </c>
      <c r="F4">
        <v>5</v>
      </c>
      <c r="G4">
        <v>0</v>
      </c>
      <c r="H4">
        <v>1</v>
      </c>
      <c r="I4">
        <v>1</v>
      </c>
      <c r="J4">
        <v>4</v>
      </c>
      <c r="K4">
        <v>3</v>
      </c>
      <c r="L4">
        <v>37</v>
      </c>
      <c r="N4" s="10" t="s">
        <v>313</v>
      </c>
      <c r="O4" s="17">
        <f t="shared" ref="O4:O11" si="1">C4</f>
        <v>9</v>
      </c>
      <c r="P4" s="17">
        <f t="shared" ref="P4:P11" si="2">D4</f>
        <v>11</v>
      </c>
      <c r="Q4" s="17">
        <f t="shared" ref="Q4:Q11" si="3">E4</f>
        <v>3</v>
      </c>
      <c r="R4" s="17">
        <f t="shared" ref="R4:R11" si="4">F4</f>
        <v>5</v>
      </c>
      <c r="S4" s="17">
        <f t="shared" ref="S4:S11" si="5">G4</f>
        <v>0</v>
      </c>
      <c r="T4" s="17">
        <f t="shared" ref="T4:T11" si="6">H4</f>
        <v>1</v>
      </c>
      <c r="U4" s="17">
        <f t="shared" ref="U4:U11" si="7">I4</f>
        <v>1</v>
      </c>
      <c r="V4" s="17">
        <f t="shared" ref="V4:V11" si="8">J4</f>
        <v>4</v>
      </c>
      <c r="W4" s="17">
        <f t="shared" ref="W4:W11" si="9">K4</f>
        <v>3</v>
      </c>
      <c r="X4" s="17">
        <f t="shared" ref="X4:X11" si="10">L4</f>
        <v>37</v>
      </c>
    </row>
    <row r="5" spans="1:24" x14ac:dyDescent="0.25">
      <c r="A5" s="10" t="s">
        <v>645</v>
      </c>
      <c r="B5" s="10" t="s">
        <v>314</v>
      </c>
      <c r="C5">
        <v>17</v>
      </c>
      <c r="D5">
        <v>12</v>
      </c>
      <c r="E5">
        <v>8</v>
      </c>
      <c r="F5">
        <v>14</v>
      </c>
      <c r="G5">
        <v>0</v>
      </c>
      <c r="H5">
        <v>2</v>
      </c>
      <c r="I5">
        <v>4</v>
      </c>
      <c r="J5">
        <v>17</v>
      </c>
      <c r="K5">
        <v>6</v>
      </c>
      <c r="L5">
        <v>80</v>
      </c>
      <c r="N5" s="10" t="s">
        <v>314</v>
      </c>
      <c r="O5" s="17">
        <f t="shared" si="1"/>
        <v>17</v>
      </c>
      <c r="P5" s="17">
        <f t="shared" si="2"/>
        <v>12</v>
      </c>
      <c r="Q5" s="17">
        <f t="shared" si="3"/>
        <v>8</v>
      </c>
      <c r="R5" s="17">
        <f t="shared" si="4"/>
        <v>14</v>
      </c>
      <c r="S5" s="17">
        <f t="shared" si="5"/>
        <v>0</v>
      </c>
      <c r="T5" s="17">
        <f t="shared" si="6"/>
        <v>2</v>
      </c>
      <c r="U5" s="17">
        <f t="shared" si="7"/>
        <v>4</v>
      </c>
      <c r="V5" s="17">
        <f t="shared" si="8"/>
        <v>17</v>
      </c>
      <c r="W5" s="17">
        <f t="shared" si="9"/>
        <v>6</v>
      </c>
      <c r="X5" s="17">
        <f t="shared" si="10"/>
        <v>80</v>
      </c>
    </row>
    <row r="6" spans="1:24" x14ac:dyDescent="0.25">
      <c r="A6" s="10" t="s">
        <v>646</v>
      </c>
      <c r="B6" s="10" t="s">
        <v>315</v>
      </c>
      <c r="C6">
        <v>26</v>
      </c>
      <c r="D6">
        <v>29</v>
      </c>
      <c r="E6">
        <v>23</v>
      </c>
      <c r="F6">
        <v>40</v>
      </c>
      <c r="G6">
        <v>0</v>
      </c>
      <c r="H6">
        <v>5</v>
      </c>
      <c r="I6">
        <v>1</v>
      </c>
      <c r="J6">
        <v>11</v>
      </c>
      <c r="K6">
        <v>12</v>
      </c>
      <c r="L6">
        <v>147</v>
      </c>
      <c r="N6" s="10" t="s">
        <v>315</v>
      </c>
      <c r="O6" s="17">
        <f t="shared" si="1"/>
        <v>26</v>
      </c>
      <c r="P6" s="17">
        <f t="shared" si="2"/>
        <v>29</v>
      </c>
      <c r="Q6" s="17">
        <f t="shared" si="3"/>
        <v>23</v>
      </c>
      <c r="R6" s="17">
        <f t="shared" si="4"/>
        <v>40</v>
      </c>
      <c r="S6" s="17">
        <f t="shared" si="5"/>
        <v>0</v>
      </c>
      <c r="T6" s="17">
        <f t="shared" si="6"/>
        <v>5</v>
      </c>
      <c r="U6" s="17">
        <f t="shared" si="7"/>
        <v>1</v>
      </c>
      <c r="V6" s="17">
        <f t="shared" si="8"/>
        <v>11</v>
      </c>
      <c r="W6" s="17">
        <f t="shared" si="9"/>
        <v>12</v>
      </c>
      <c r="X6" s="17">
        <f t="shared" si="10"/>
        <v>147</v>
      </c>
    </row>
    <row r="7" spans="1:24" x14ac:dyDescent="0.25">
      <c r="A7" s="10" t="s">
        <v>647</v>
      </c>
      <c r="B7" s="10" t="s">
        <v>316</v>
      </c>
      <c r="C7">
        <v>71</v>
      </c>
      <c r="D7">
        <v>50</v>
      </c>
      <c r="E7">
        <v>31</v>
      </c>
      <c r="F7">
        <v>30</v>
      </c>
      <c r="G7">
        <v>0</v>
      </c>
      <c r="H7">
        <v>3</v>
      </c>
      <c r="I7">
        <v>1</v>
      </c>
      <c r="J7">
        <v>12</v>
      </c>
      <c r="K7">
        <v>7</v>
      </c>
      <c r="L7">
        <v>205</v>
      </c>
      <c r="N7" s="10" t="s">
        <v>316</v>
      </c>
      <c r="O7" s="17">
        <f t="shared" si="1"/>
        <v>71</v>
      </c>
      <c r="P7" s="17">
        <f t="shared" si="2"/>
        <v>50</v>
      </c>
      <c r="Q7" s="17">
        <f t="shared" si="3"/>
        <v>31</v>
      </c>
      <c r="R7" s="17">
        <f t="shared" si="4"/>
        <v>30</v>
      </c>
      <c r="S7" s="17">
        <f t="shared" si="5"/>
        <v>0</v>
      </c>
      <c r="T7" s="17">
        <f t="shared" si="6"/>
        <v>3</v>
      </c>
      <c r="U7" s="17">
        <f t="shared" si="7"/>
        <v>1</v>
      </c>
      <c r="V7" s="17">
        <f t="shared" si="8"/>
        <v>12</v>
      </c>
      <c r="W7" s="17">
        <f t="shared" si="9"/>
        <v>7</v>
      </c>
      <c r="X7" s="17">
        <f t="shared" si="10"/>
        <v>205</v>
      </c>
    </row>
    <row r="8" spans="1:24" x14ac:dyDescent="0.25">
      <c r="A8" s="10" t="s">
        <v>648</v>
      </c>
      <c r="B8" s="10" t="s">
        <v>317</v>
      </c>
      <c r="C8">
        <v>1208</v>
      </c>
      <c r="D8">
        <v>1119</v>
      </c>
      <c r="E8">
        <v>1105</v>
      </c>
      <c r="F8">
        <v>1436</v>
      </c>
      <c r="G8">
        <v>29</v>
      </c>
      <c r="H8">
        <v>36</v>
      </c>
      <c r="I8">
        <v>36</v>
      </c>
      <c r="J8">
        <v>384</v>
      </c>
      <c r="K8">
        <v>172</v>
      </c>
      <c r="L8">
        <v>5525</v>
      </c>
      <c r="N8" s="10" t="s">
        <v>317</v>
      </c>
      <c r="O8" s="17">
        <f t="shared" si="1"/>
        <v>1208</v>
      </c>
      <c r="P8" s="17">
        <f t="shared" si="2"/>
        <v>1119</v>
      </c>
      <c r="Q8" s="17">
        <f t="shared" si="3"/>
        <v>1105</v>
      </c>
      <c r="R8" s="17">
        <f t="shared" si="4"/>
        <v>1436</v>
      </c>
      <c r="S8" s="17">
        <f t="shared" si="5"/>
        <v>29</v>
      </c>
      <c r="T8" s="17">
        <f t="shared" si="6"/>
        <v>36</v>
      </c>
      <c r="U8" s="17">
        <f t="shared" si="7"/>
        <v>36</v>
      </c>
      <c r="V8" s="17">
        <f t="shared" si="8"/>
        <v>384</v>
      </c>
      <c r="W8" s="17">
        <f t="shared" si="9"/>
        <v>172</v>
      </c>
      <c r="X8" s="17">
        <f t="shared" si="10"/>
        <v>5525</v>
      </c>
    </row>
    <row r="9" spans="1:24" x14ac:dyDescent="0.25">
      <c r="A9" s="10" t="s">
        <v>649</v>
      </c>
      <c r="B9" s="10" t="s">
        <v>318</v>
      </c>
      <c r="C9">
        <v>21</v>
      </c>
      <c r="D9">
        <v>6</v>
      </c>
      <c r="E9">
        <v>8</v>
      </c>
      <c r="F9">
        <v>17</v>
      </c>
      <c r="G9">
        <v>1</v>
      </c>
      <c r="H9">
        <v>1</v>
      </c>
      <c r="I9">
        <v>1</v>
      </c>
      <c r="J9">
        <v>449</v>
      </c>
      <c r="K9">
        <v>250</v>
      </c>
      <c r="L9">
        <v>754</v>
      </c>
      <c r="N9" s="10" t="s">
        <v>318</v>
      </c>
      <c r="O9" s="17">
        <f t="shared" si="1"/>
        <v>21</v>
      </c>
      <c r="P9" s="17">
        <f t="shared" si="2"/>
        <v>6</v>
      </c>
      <c r="Q9" s="17">
        <f t="shared" si="3"/>
        <v>8</v>
      </c>
      <c r="R9" s="17">
        <f t="shared" si="4"/>
        <v>17</v>
      </c>
      <c r="S9" s="17">
        <f t="shared" si="5"/>
        <v>1</v>
      </c>
      <c r="T9" s="17">
        <f t="shared" si="6"/>
        <v>1</v>
      </c>
      <c r="U9" s="17">
        <f t="shared" si="7"/>
        <v>1</v>
      </c>
      <c r="V9" s="17">
        <f t="shared" si="8"/>
        <v>449</v>
      </c>
      <c r="W9" s="17">
        <f t="shared" si="9"/>
        <v>250</v>
      </c>
      <c r="X9" s="17">
        <f t="shared" si="10"/>
        <v>754</v>
      </c>
    </row>
    <row r="10" spans="1:24" x14ac:dyDescent="0.25">
      <c r="A10" s="10" t="s">
        <v>641</v>
      </c>
      <c r="B10" s="10" t="s">
        <v>319</v>
      </c>
      <c r="C10">
        <v>44</v>
      </c>
      <c r="D10">
        <v>47</v>
      </c>
      <c r="E10">
        <v>42</v>
      </c>
      <c r="F10">
        <v>71</v>
      </c>
      <c r="G10">
        <v>1</v>
      </c>
      <c r="H10">
        <v>1</v>
      </c>
      <c r="I10">
        <v>1</v>
      </c>
      <c r="J10">
        <v>10</v>
      </c>
      <c r="K10">
        <v>8</v>
      </c>
      <c r="L10">
        <v>225</v>
      </c>
      <c r="N10" s="10" t="s">
        <v>319</v>
      </c>
      <c r="O10" s="17">
        <f t="shared" si="1"/>
        <v>44</v>
      </c>
      <c r="P10" s="17">
        <f t="shared" si="2"/>
        <v>47</v>
      </c>
      <c r="Q10" s="17">
        <f t="shared" si="3"/>
        <v>42</v>
      </c>
      <c r="R10" s="17">
        <f t="shared" si="4"/>
        <v>71</v>
      </c>
      <c r="S10" s="17">
        <f t="shared" si="5"/>
        <v>1</v>
      </c>
      <c r="T10" s="17">
        <f t="shared" si="6"/>
        <v>1</v>
      </c>
      <c r="U10" s="17">
        <f t="shared" si="7"/>
        <v>1</v>
      </c>
      <c r="V10" s="17">
        <f t="shared" si="8"/>
        <v>10</v>
      </c>
      <c r="W10" s="17">
        <f t="shared" si="9"/>
        <v>8</v>
      </c>
      <c r="X10" s="17">
        <f t="shared" si="10"/>
        <v>225</v>
      </c>
    </row>
    <row r="11" spans="1:24" x14ac:dyDescent="0.25">
      <c r="A11" s="10" t="s">
        <v>642</v>
      </c>
      <c r="B11" s="10" t="s">
        <v>320</v>
      </c>
      <c r="C11">
        <v>3</v>
      </c>
      <c r="D11">
        <v>0</v>
      </c>
      <c r="E11">
        <v>1</v>
      </c>
      <c r="F11">
        <v>0</v>
      </c>
      <c r="G11">
        <v>0</v>
      </c>
      <c r="H11">
        <v>0</v>
      </c>
      <c r="I11">
        <v>0</v>
      </c>
      <c r="J11">
        <v>0</v>
      </c>
      <c r="K11">
        <v>0</v>
      </c>
      <c r="L11">
        <v>4</v>
      </c>
      <c r="N11" s="10" t="s">
        <v>320</v>
      </c>
      <c r="O11" s="17">
        <f t="shared" si="1"/>
        <v>3</v>
      </c>
      <c r="P11" s="17">
        <f t="shared" si="2"/>
        <v>0</v>
      </c>
      <c r="Q11" s="17">
        <f t="shared" si="3"/>
        <v>1</v>
      </c>
      <c r="R11" s="17">
        <f t="shared" si="4"/>
        <v>0</v>
      </c>
      <c r="S11" s="17">
        <f t="shared" si="5"/>
        <v>0</v>
      </c>
      <c r="T11" s="17">
        <f t="shared" si="6"/>
        <v>0</v>
      </c>
      <c r="U11" s="17">
        <f t="shared" si="7"/>
        <v>0</v>
      </c>
      <c r="V11" s="17">
        <f t="shared" si="8"/>
        <v>0</v>
      </c>
      <c r="W11" s="17">
        <f t="shared" si="9"/>
        <v>0</v>
      </c>
      <c r="X11" s="17">
        <f t="shared" si="10"/>
        <v>4</v>
      </c>
    </row>
    <row r="12" spans="1:24" x14ac:dyDescent="0.25">
      <c r="C12" t="s">
        <v>39</v>
      </c>
      <c r="D12" t="s">
        <v>39</v>
      </c>
      <c r="E12" t="s">
        <v>39</v>
      </c>
      <c r="F12" t="s">
        <v>39</v>
      </c>
      <c r="G12" t="s">
        <v>39</v>
      </c>
      <c r="H12" t="s">
        <v>39</v>
      </c>
      <c r="I12" t="s">
        <v>39</v>
      </c>
      <c r="J12" t="s">
        <v>39</v>
      </c>
      <c r="K12" t="s">
        <v>39</v>
      </c>
      <c r="L12" t="s">
        <v>39</v>
      </c>
      <c r="O12" s="17"/>
      <c r="P12" s="17"/>
      <c r="Q12" s="17"/>
      <c r="R12" s="17"/>
      <c r="S12" s="17"/>
      <c r="T12" s="17"/>
      <c r="U12" s="17"/>
      <c r="V12" s="17"/>
      <c r="W12" s="17"/>
      <c r="X12" s="17"/>
    </row>
    <row r="13" spans="1:24" x14ac:dyDescent="0.25">
      <c r="A13" s="10" t="s">
        <v>73</v>
      </c>
      <c r="C13">
        <v>1501</v>
      </c>
      <c r="D13">
        <v>1359</v>
      </c>
      <c r="E13">
        <v>1292</v>
      </c>
      <c r="F13">
        <v>1668</v>
      </c>
      <c r="G13">
        <v>31</v>
      </c>
      <c r="H13">
        <v>52</v>
      </c>
      <c r="I13">
        <v>46</v>
      </c>
      <c r="J13">
        <v>899</v>
      </c>
      <c r="K13">
        <v>476</v>
      </c>
      <c r="L13">
        <v>7324</v>
      </c>
      <c r="N13" s="10" t="s">
        <v>444</v>
      </c>
      <c r="O13" s="17">
        <f>SUM(O3:O11)</f>
        <v>1501</v>
      </c>
      <c r="P13" s="17">
        <f t="shared" ref="P13:X13" si="11">SUM(P3:P11)</f>
        <v>1359</v>
      </c>
      <c r="Q13" s="17">
        <f t="shared" si="11"/>
        <v>1292</v>
      </c>
      <c r="R13" s="17">
        <f t="shared" si="11"/>
        <v>1668</v>
      </c>
      <c r="S13" s="17">
        <f t="shared" si="11"/>
        <v>31</v>
      </c>
      <c r="T13" s="17">
        <f t="shared" si="11"/>
        <v>52</v>
      </c>
      <c r="U13" s="17">
        <f t="shared" si="11"/>
        <v>46</v>
      </c>
      <c r="V13" s="17">
        <f t="shared" si="11"/>
        <v>899</v>
      </c>
      <c r="W13" s="17">
        <f t="shared" si="11"/>
        <v>476</v>
      </c>
      <c r="X13" s="17">
        <f t="shared" si="11"/>
        <v>7324</v>
      </c>
    </row>
    <row r="14" spans="1:24" x14ac:dyDescent="0.25">
      <c r="N14" s="10" t="s">
        <v>460</v>
      </c>
      <c r="O14" s="17">
        <f>C13</f>
        <v>1501</v>
      </c>
      <c r="P14" s="17">
        <f t="shared" ref="P14:X14" si="12">D13</f>
        <v>1359</v>
      </c>
      <c r="Q14" s="17">
        <f t="shared" si="12"/>
        <v>1292</v>
      </c>
      <c r="R14" s="17">
        <f t="shared" si="12"/>
        <v>1668</v>
      </c>
      <c r="S14" s="17">
        <f t="shared" si="12"/>
        <v>31</v>
      </c>
      <c r="T14" s="17">
        <f t="shared" si="12"/>
        <v>52</v>
      </c>
      <c r="U14" s="17">
        <f t="shared" si="12"/>
        <v>46</v>
      </c>
      <c r="V14" s="17">
        <f t="shared" si="12"/>
        <v>899</v>
      </c>
      <c r="W14" s="17">
        <f t="shared" si="12"/>
        <v>476</v>
      </c>
      <c r="X14" s="17">
        <f t="shared" si="12"/>
        <v>7324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F652B-B8FA-4E37-9F56-F6C0BF3A5955}">
  <dimension ref="A1:F90"/>
  <sheetViews>
    <sheetView workbookViewId="0"/>
  </sheetViews>
  <sheetFormatPr defaultRowHeight="15" x14ac:dyDescent="0.25"/>
  <cols>
    <col min="1" max="1" width="56.85546875" customWidth="1"/>
    <col min="2" max="2" width="19.140625" customWidth="1"/>
  </cols>
  <sheetData>
    <row r="1" spans="1:6" ht="23.25" customHeight="1" x14ac:dyDescent="0.35">
      <c r="A1" s="56" t="s">
        <v>402</v>
      </c>
      <c r="B1" s="56"/>
    </row>
    <row r="2" spans="1:6" ht="23.25" x14ac:dyDescent="0.35">
      <c r="A2" s="56" t="s">
        <v>476</v>
      </c>
      <c r="B2" s="56"/>
      <c r="D2" s="60" t="s">
        <v>409</v>
      </c>
      <c r="E2" s="60"/>
      <c r="F2" s="60"/>
    </row>
    <row r="3" spans="1:6" ht="23.25" x14ac:dyDescent="0.35">
      <c r="A3" s="56" t="s">
        <v>745</v>
      </c>
      <c r="B3" s="56"/>
      <c r="D3" s="60"/>
      <c r="E3" s="60"/>
      <c r="F3" s="60"/>
    </row>
    <row r="4" spans="1:6" x14ac:dyDescent="0.25">
      <c r="A4" s="57" t="s">
        <v>440</v>
      </c>
      <c r="B4" s="57"/>
    </row>
    <row r="7" spans="1:6" x14ac:dyDescent="0.25">
      <c r="A7" s="65" t="s">
        <v>394</v>
      </c>
      <c r="B7" s="64" t="s">
        <v>431</v>
      </c>
    </row>
    <row r="8" spans="1:6" x14ac:dyDescent="0.25">
      <c r="A8" s="45" t="s">
        <v>296</v>
      </c>
      <c r="B8" s="11"/>
    </row>
    <row r="9" spans="1:6" x14ac:dyDescent="0.25">
      <c r="A9" s="46" t="s">
        <v>74</v>
      </c>
      <c r="B9" s="11">
        <v>9</v>
      </c>
    </row>
    <row r="10" spans="1:6" x14ac:dyDescent="0.25">
      <c r="A10" s="46" t="s">
        <v>82</v>
      </c>
      <c r="B10" s="11">
        <v>6</v>
      </c>
    </row>
    <row r="11" spans="1:6" x14ac:dyDescent="0.25">
      <c r="A11" s="46" t="s">
        <v>84</v>
      </c>
      <c r="B11" s="11">
        <v>12</v>
      </c>
    </row>
    <row r="12" spans="1:6" x14ac:dyDescent="0.25">
      <c r="A12" s="46" t="s">
        <v>87</v>
      </c>
      <c r="B12" s="11">
        <v>12</v>
      </c>
    </row>
    <row r="13" spans="1:6" x14ac:dyDescent="0.25">
      <c r="A13" s="46" t="s">
        <v>89</v>
      </c>
      <c r="B13" s="11">
        <v>31</v>
      </c>
    </row>
    <row r="14" spans="1:6" x14ac:dyDescent="0.25">
      <c r="A14" s="46" t="s">
        <v>91</v>
      </c>
      <c r="B14" s="11">
        <v>6</v>
      </c>
    </row>
    <row r="15" spans="1:6" x14ac:dyDescent="0.25">
      <c r="A15" s="46" t="s">
        <v>93</v>
      </c>
      <c r="B15" s="11">
        <v>5</v>
      </c>
    </row>
    <row r="16" spans="1:6" x14ac:dyDescent="0.25">
      <c r="A16" s="46" t="s">
        <v>95</v>
      </c>
      <c r="B16" s="11">
        <v>9</v>
      </c>
    </row>
    <row r="17" spans="1:2" x14ac:dyDescent="0.25">
      <c r="A17" s="45" t="s">
        <v>433</v>
      </c>
      <c r="B17" s="11">
        <v>90</v>
      </c>
    </row>
    <row r="18" spans="1:2" x14ac:dyDescent="0.25">
      <c r="A18" s="45" t="s">
        <v>297</v>
      </c>
      <c r="B18" s="11"/>
    </row>
    <row r="19" spans="1:2" x14ac:dyDescent="0.25">
      <c r="A19" s="46" t="s">
        <v>99</v>
      </c>
      <c r="B19" s="11">
        <v>5</v>
      </c>
    </row>
    <row r="20" spans="1:2" x14ac:dyDescent="0.25">
      <c r="A20" s="46" t="s">
        <v>101</v>
      </c>
      <c r="B20" s="11">
        <v>140</v>
      </c>
    </row>
    <row r="21" spans="1:2" x14ac:dyDescent="0.25">
      <c r="A21" s="46" t="s">
        <v>103</v>
      </c>
      <c r="B21" s="11">
        <v>23</v>
      </c>
    </row>
    <row r="22" spans="1:2" x14ac:dyDescent="0.25">
      <c r="A22" s="46" t="s">
        <v>80</v>
      </c>
      <c r="B22" s="11">
        <v>6</v>
      </c>
    </row>
    <row r="23" spans="1:2" x14ac:dyDescent="0.25">
      <c r="A23" s="46" t="s">
        <v>106</v>
      </c>
      <c r="B23" s="11">
        <v>5</v>
      </c>
    </row>
    <row r="24" spans="1:2" x14ac:dyDescent="0.25">
      <c r="A24" s="46" t="s">
        <v>108</v>
      </c>
      <c r="B24" s="11">
        <v>4</v>
      </c>
    </row>
    <row r="25" spans="1:2" x14ac:dyDescent="0.25">
      <c r="A25" s="46" t="s">
        <v>114</v>
      </c>
      <c r="B25" s="11">
        <v>31</v>
      </c>
    </row>
    <row r="26" spans="1:2" x14ac:dyDescent="0.25">
      <c r="A26" s="45" t="s">
        <v>434</v>
      </c>
      <c r="B26" s="11">
        <v>214</v>
      </c>
    </row>
    <row r="27" spans="1:2" x14ac:dyDescent="0.25">
      <c r="A27" s="45" t="s">
        <v>298</v>
      </c>
      <c r="B27" s="11"/>
    </row>
    <row r="28" spans="1:2" x14ac:dyDescent="0.25">
      <c r="A28" s="46" t="s">
        <v>118</v>
      </c>
      <c r="B28" s="11">
        <v>1</v>
      </c>
    </row>
    <row r="29" spans="1:2" x14ac:dyDescent="0.25">
      <c r="A29" s="46" t="s">
        <v>124</v>
      </c>
      <c r="B29" s="11">
        <v>72</v>
      </c>
    </row>
    <row r="30" spans="1:2" x14ac:dyDescent="0.25">
      <c r="A30" s="46" t="s">
        <v>126</v>
      </c>
      <c r="B30" s="11">
        <v>59</v>
      </c>
    </row>
    <row r="31" spans="1:2" x14ac:dyDescent="0.25">
      <c r="A31" s="46" t="s">
        <v>128</v>
      </c>
      <c r="B31" s="11">
        <v>70</v>
      </c>
    </row>
    <row r="32" spans="1:2" x14ac:dyDescent="0.25">
      <c r="A32" s="46" t="s">
        <v>130</v>
      </c>
      <c r="B32" s="11">
        <v>58</v>
      </c>
    </row>
    <row r="33" spans="1:2" x14ac:dyDescent="0.25">
      <c r="A33" s="46" t="s">
        <v>134</v>
      </c>
      <c r="B33" s="11">
        <v>85</v>
      </c>
    </row>
    <row r="34" spans="1:2" x14ac:dyDescent="0.25">
      <c r="A34" s="46" t="s">
        <v>141</v>
      </c>
      <c r="B34" s="11">
        <v>43</v>
      </c>
    </row>
    <row r="35" spans="1:2" x14ac:dyDescent="0.25">
      <c r="A35" s="46" t="s">
        <v>145</v>
      </c>
      <c r="B35" s="11">
        <v>75</v>
      </c>
    </row>
    <row r="36" spans="1:2" x14ac:dyDescent="0.25">
      <c r="A36" s="46" t="s">
        <v>149</v>
      </c>
      <c r="B36" s="11">
        <v>6</v>
      </c>
    </row>
    <row r="37" spans="1:2" x14ac:dyDescent="0.25">
      <c r="A37" s="46" t="s">
        <v>153</v>
      </c>
      <c r="B37" s="11">
        <v>5</v>
      </c>
    </row>
    <row r="38" spans="1:2" x14ac:dyDescent="0.25">
      <c r="A38" s="46" t="s">
        <v>159</v>
      </c>
      <c r="B38" s="11">
        <v>13</v>
      </c>
    </row>
    <row r="39" spans="1:2" x14ac:dyDescent="0.25">
      <c r="A39" s="46" t="s">
        <v>163</v>
      </c>
      <c r="B39" s="11">
        <v>303</v>
      </c>
    </row>
    <row r="40" spans="1:2" x14ac:dyDescent="0.25">
      <c r="A40" s="46" t="s">
        <v>165</v>
      </c>
      <c r="B40" s="11">
        <v>39</v>
      </c>
    </row>
    <row r="41" spans="1:2" x14ac:dyDescent="0.25">
      <c r="A41" s="46" t="s">
        <v>167</v>
      </c>
      <c r="B41" s="11">
        <v>1</v>
      </c>
    </row>
    <row r="42" spans="1:2" x14ac:dyDescent="0.25">
      <c r="A42" s="46" t="s">
        <v>169</v>
      </c>
      <c r="B42" s="11">
        <v>24</v>
      </c>
    </row>
    <row r="43" spans="1:2" x14ac:dyDescent="0.25">
      <c r="A43" s="45" t="s">
        <v>435</v>
      </c>
      <c r="B43" s="11">
        <v>854</v>
      </c>
    </row>
    <row r="44" spans="1:2" x14ac:dyDescent="0.25">
      <c r="A44" s="45" t="s">
        <v>299</v>
      </c>
      <c r="B44" s="11"/>
    </row>
    <row r="45" spans="1:2" x14ac:dyDescent="0.25">
      <c r="A45" s="46" t="s">
        <v>173</v>
      </c>
      <c r="B45" s="11">
        <v>13</v>
      </c>
    </row>
    <row r="46" spans="1:2" x14ac:dyDescent="0.25">
      <c r="A46" s="46" t="s">
        <v>685</v>
      </c>
      <c r="B46" s="11">
        <v>7</v>
      </c>
    </row>
    <row r="47" spans="1:2" x14ac:dyDescent="0.25">
      <c r="A47" s="46" t="s">
        <v>183</v>
      </c>
      <c r="B47" s="11">
        <v>16</v>
      </c>
    </row>
    <row r="48" spans="1:2" x14ac:dyDescent="0.25">
      <c r="A48" s="46" t="s">
        <v>738</v>
      </c>
      <c r="B48" s="11">
        <v>1</v>
      </c>
    </row>
    <row r="49" spans="1:2" x14ac:dyDescent="0.25">
      <c r="A49" s="46" t="s">
        <v>192</v>
      </c>
      <c r="B49" s="11">
        <v>18</v>
      </c>
    </row>
    <row r="50" spans="1:2" x14ac:dyDescent="0.25">
      <c r="A50" s="45" t="s">
        <v>436</v>
      </c>
      <c r="B50" s="11">
        <v>55</v>
      </c>
    </row>
    <row r="51" spans="1:2" x14ac:dyDescent="0.25">
      <c r="A51" s="45" t="s">
        <v>301</v>
      </c>
      <c r="B51" s="11"/>
    </row>
    <row r="52" spans="1:2" x14ac:dyDescent="0.25">
      <c r="A52" s="46" t="s">
        <v>200</v>
      </c>
      <c r="B52" s="11">
        <v>1</v>
      </c>
    </row>
    <row r="53" spans="1:2" x14ac:dyDescent="0.25">
      <c r="A53" s="46" t="s">
        <v>204</v>
      </c>
      <c r="B53" s="11">
        <v>3</v>
      </c>
    </row>
    <row r="54" spans="1:2" x14ac:dyDescent="0.25">
      <c r="A54" s="46" t="s">
        <v>210</v>
      </c>
      <c r="B54" s="11">
        <v>8</v>
      </c>
    </row>
    <row r="55" spans="1:2" x14ac:dyDescent="0.25">
      <c r="A55" s="46" t="s">
        <v>212</v>
      </c>
      <c r="B55" s="11">
        <v>12</v>
      </c>
    </row>
    <row r="56" spans="1:2" x14ac:dyDescent="0.25">
      <c r="A56" s="46" t="s">
        <v>214</v>
      </c>
      <c r="B56" s="11">
        <v>1</v>
      </c>
    </row>
    <row r="57" spans="1:2" x14ac:dyDescent="0.25">
      <c r="A57" s="46" t="s">
        <v>220</v>
      </c>
      <c r="B57" s="11">
        <v>13</v>
      </c>
    </row>
    <row r="58" spans="1:2" x14ac:dyDescent="0.25">
      <c r="A58" s="46" t="s">
        <v>356</v>
      </c>
      <c r="B58" s="11">
        <v>2</v>
      </c>
    </row>
    <row r="59" spans="1:2" x14ac:dyDescent="0.25">
      <c r="A59" s="46" t="s">
        <v>224</v>
      </c>
      <c r="B59" s="11">
        <v>10</v>
      </c>
    </row>
    <row r="60" spans="1:2" x14ac:dyDescent="0.25">
      <c r="A60" s="46" t="s">
        <v>688</v>
      </c>
      <c r="B60" s="11">
        <v>2</v>
      </c>
    </row>
    <row r="61" spans="1:2" x14ac:dyDescent="0.25">
      <c r="A61" s="46" t="s">
        <v>226</v>
      </c>
      <c r="B61" s="11">
        <v>2</v>
      </c>
    </row>
    <row r="62" spans="1:2" x14ac:dyDescent="0.25">
      <c r="A62" s="46" t="s">
        <v>690</v>
      </c>
      <c r="B62" s="11">
        <v>5</v>
      </c>
    </row>
    <row r="63" spans="1:2" x14ac:dyDescent="0.25">
      <c r="A63" s="46" t="s">
        <v>228</v>
      </c>
      <c r="B63" s="11">
        <v>5</v>
      </c>
    </row>
    <row r="64" spans="1:2" x14ac:dyDescent="0.25">
      <c r="A64" s="46" t="s">
        <v>234</v>
      </c>
      <c r="B64" s="11">
        <v>13</v>
      </c>
    </row>
    <row r="65" spans="1:2" x14ac:dyDescent="0.25">
      <c r="A65" s="46" t="s">
        <v>236</v>
      </c>
      <c r="B65" s="11">
        <v>38</v>
      </c>
    </row>
    <row r="66" spans="1:2" x14ac:dyDescent="0.25">
      <c r="A66" s="46" t="s">
        <v>238</v>
      </c>
      <c r="B66" s="11">
        <v>2</v>
      </c>
    </row>
    <row r="67" spans="1:2" x14ac:dyDescent="0.25">
      <c r="A67" s="46" t="s">
        <v>240</v>
      </c>
      <c r="B67" s="11">
        <v>14</v>
      </c>
    </row>
    <row r="68" spans="1:2" x14ac:dyDescent="0.25">
      <c r="A68" s="46" t="s">
        <v>692</v>
      </c>
      <c r="B68" s="11">
        <v>3</v>
      </c>
    </row>
    <row r="69" spans="1:2" x14ac:dyDescent="0.25">
      <c r="A69" s="46" t="s">
        <v>242</v>
      </c>
      <c r="B69" s="11">
        <v>1</v>
      </c>
    </row>
    <row r="70" spans="1:2" x14ac:dyDescent="0.25">
      <c r="A70" s="46" t="s">
        <v>254</v>
      </c>
      <c r="B70" s="11">
        <v>5</v>
      </c>
    </row>
    <row r="71" spans="1:2" x14ac:dyDescent="0.25">
      <c r="A71" s="46" t="s">
        <v>256</v>
      </c>
      <c r="B71" s="11">
        <v>8</v>
      </c>
    </row>
    <row r="72" spans="1:2" x14ac:dyDescent="0.25">
      <c r="A72" s="46" t="s">
        <v>258</v>
      </c>
      <c r="B72" s="11">
        <v>14</v>
      </c>
    </row>
    <row r="73" spans="1:2" x14ac:dyDescent="0.25">
      <c r="A73" s="46" t="s">
        <v>694</v>
      </c>
      <c r="B73" s="11">
        <v>2</v>
      </c>
    </row>
    <row r="74" spans="1:2" x14ac:dyDescent="0.25">
      <c r="A74" s="46" t="s">
        <v>262</v>
      </c>
      <c r="B74" s="11">
        <v>14</v>
      </c>
    </row>
    <row r="75" spans="1:2" x14ac:dyDescent="0.25">
      <c r="A75" s="46" t="s">
        <v>264</v>
      </c>
      <c r="B75" s="11">
        <v>1</v>
      </c>
    </row>
    <row r="76" spans="1:2" x14ac:dyDescent="0.25">
      <c r="A76" s="46" t="s">
        <v>266</v>
      </c>
      <c r="B76" s="11">
        <v>12</v>
      </c>
    </row>
    <row r="77" spans="1:2" x14ac:dyDescent="0.25">
      <c r="A77" s="46" t="s">
        <v>270</v>
      </c>
      <c r="B77" s="11">
        <v>1</v>
      </c>
    </row>
    <row r="78" spans="1:2" x14ac:dyDescent="0.25">
      <c r="A78" s="46" t="s">
        <v>272</v>
      </c>
      <c r="B78" s="11">
        <v>4</v>
      </c>
    </row>
    <row r="79" spans="1:2" x14ac:dyDescent="0.25">
      <c r="A79" s="46" t="s">
        <v>274</v>
      </c>
      <c r="B79" s="11">
        <v>2</v>
      </c>
    </row>
    <row r="80" spans="1:2" x14ac:dyDescent="0.25">
      <c r="A80" s="46" t="s">
        <v>276</v>
      </c>
      <c r="B80" s="11">
        <v>6</v>
      </c>
    </row>
    <row r="81" spans="1:2" x14ac:dyDescent="0.25">
      <c r="A81" s="46" t="s">
        <v>278</v>
      </c>
      <c r="B81" s="11">
        <v>2</v>
      </c>
    </row>
    <row r="82" spans="1:2" x14ac:dyDescent="0.25">
      <c r="A82" s="46" t="s">
        <v>280</v>
      </c>
      <c r="B82" s="11">
        <v>7</v>
      </c>
    </row>
    <row r="83" spans="1:2" x14ac:dyDescent="0.25">
      <c r="A83" s="46" t="s">
        <v>282</v>
      </c>
      <c r="B83" s="11">
        <v>3</v>
      </c>
    </row>
    <row r="84" spans="1:2" x14ac:dyDescent="0.25">
      <c r="A84" s="46" t="s">
        <v>286</v>
      </c>
      <c r="B84" s="11">
        <v>3</v>
      </c>
    </row>
    <row r="85" spans="1:2" x14ac:dyDescent="0.25">
      <c r="A85" s="45" t="s">
        <v>438</v>
      </c>
      <c r="B85" s="11">
        <v>219</v>
      </c>
    </row>
    <row r="86" spans="1:2" x14ac:dyDescent="0.25">
      <c r="A86" s="45" t="s">
        <v>300</v>
      </c>
      <c r="B86" s="11"/>
    </row>
    <row r="87" spans="1:2" x14ac:dyDescent="0.25">
      <c r="A87" s="46" t="s">
        <v>196</v>
      </c>
      <c r="B87" s="11">
        <v>11</v>
      </c>
    </row>
    <row r="88" spans="1:2" x14ac:dyDescent="0.25">
      <c r="A88" s="46" t="s">
        <v>112</v>
      </c>
      <c r="B88" s="11">
        <v>20</v>
      </c>
    </row>
    <row r="89" spans="1:2" x14ac:dyDescent="0.25">
      <c r="A89" s="45" t="s">
        <v>445</v>
      </c>
      <c r="B89" s="11">
        <v>31</v>
      </c>
    </row>
    <row r="90" spans="1:2" x14ac:dyDescent="0.25">
      <c r="A90" s="66" t="s">
        <v>407</v>
      </c>
      <c r="B90" s="67">
        <v>1463</v>
      </c>
    </row>
  </sheetData>
  <hyperlinks>
    <hyperlink ref="D2:F3" location="'Table of Contents'!A1" display="Click here to return to Table of Contents" xr:uid="{82ABC286-9B59-46B1-982B-94298CB526B2}"/>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C5818-8010-4D11-83D5-032359BC095E}">
  <sheetPr>
    <tabColor rgb="FF0070C0"/>
  </sheetPr>
  <dimension ref="A1:X44"/>
  <sheetViews>
    <sheetView workbookViewId="0"/>
  </sheetViews>
  <sheetFormatPr defaultRowHeight="15" x14ac:dyDescent="0.25"/>
  <cols>
    <col min="1" max="1" width="10.42578125" customWidth="1"/>
    <col min="11" max="11" width="14.85546875" customWidth="1"/>
    <col min="13" max="13" width="9.85546875" customWidth="1"/>
    <col min="15" max="15" width="9.7109375" customWidth="1"/>
  </cols>
  <sheetData>
    <row r="1" spans="1:24" x14ac:dyDescent="0.25">
      <c r="A1" t="s">
        <v>609</v>
      </c>
      <c r="I1" t="s">
        <v>610</v>
      </c>
    </row>
    <row r="2" spans="1:24" x14ac:dyDescent="0.25">
      <c r="A2" t="s">
        <v>441</v>
      </c>
      <c r="B2" t="s">
        <v>595</v>
      </c>
      <c r="C2" t="s">
        <v>596</v>
      </c>
      <c r="D2" s="14">
        <v>2014</v>
      </c>
      <c r="E2" s="14">
        <v>2015</v>
      </c>
      <c r="F2" s="14">
        <v>2016</v>
      </c>
      <c r="I2" t="s">
        <v>441</v>
      </c>
      <c r="J2" t="s">
        <v>595</v>
      </c>
      <c r="K2" t="s">
        <v>596</v>
      </c>
      <c r="L2" s="14">
        <v>2017</v>
      </c>
      <c r="M2" s="14">
        <v>2018</v>
      </c>
      <c r="N2" s="14">
        <v>2019</v>
      </c>
      <c r="O2" s="14">
        <v>2020</v>
      </c>
      <c r="P2" s="14">
        <v>2021</v>
      </c>
      <c r="Q2" s="14">
        <v>2022</v>
      </c>
      <c r="R2" s="14">
        <v>2023</v>
      </c>
    </row>
    <row r="3" spans="1:24" x14ac:dyDescent="0.25">
      <c r="A3" t="s">
        <v>442</v>
      </c>
      <c r="B3" t="s">
        <v>597</v>
      </c>
      <c r="C3" t="s">
        <v>598</v>
      </c>
      <c r="D3" s="14">
        <v>27.06</v>
      </c>
      <c r="E3" s="14">
        <v>26.64</v>
      </c>
      <c r="F3" s="14">
        <v>27.19</v>
      </c>
      <c r="G3" s="14"/>
      <c r="I3" t="s">
        <v>442</v>
      </c>
      <c r="J3" t="s">
        <v>597</v>
      </c>
      <c r="K3" t="s">
        <v>598</v>
      </c>
      <c r="L3" s="14">
        <v>27.15</v>
      </c>
      <c r="M3" s="14">
        <v>27.27</v>
      </c>
      <c r="N3" s="14">
        <v>27.54</v>
      </c>
      <c r="O3" s="14">
        <v>27.4</v>
      </c>
      <c r="P3" s="14">
        <v>27.25</v>
      </c>
      <c r="Q3" s="14">
        <v>27.75</v>
      </c>
      <c r="R3" s="14">
        <v>27.92</v>
      </c>
      <c r="S3" s="14"/>
      <c r="T3" s="14"/>
      <c r="U3" s="14"/>
      <c r="V3" s="10"/>
      <c r="W3" s="10"/>
      <c r="X3" s="10"/>
    </row>
    <row r="4" spans="1:24" x14ac:dyDescent="0.25">
      <c r="A4" t="s">
        <v>442</v>
      </c>
      <c r="B4" t="s">
        <v>597</v>
      </c>
      <c r="C4" t="s">
        <v>230</v>
      </c>
      <c r="D4" s="14">
        <v>27.02</v>
      </c>
      <c r="E4" s="14">
        <v>26.89</v>
      </c>
      <c r="F4" s="14">
        <v>27.58</v>
      </c>
      <c r="I4" t="s">
        <v>442</v>
      </c>
      <c r="J4" t="s">
        <v>597</v>
      </c>
      <c r="K4" t="s">
        <v>230</v>
      </c>
      <c r="L4" s="14">
        <v>27.04</v>
      </c>
      <c r="M4" s="14">
        <v>27.59</v>
      </c>
      <c r="N4" s="14">
        <v>27.94</v>
      </c>
      <c r="O4" s="14">
        <v>27.29</v>
      </c>
      <c r="P4" s="14">
        <v>27.24</v>
      </c>
      <c r="Q4" s="14">
        <v>27.73</v>
      </c>
      <c r="R4" s="14">
        <v>28.2</v>
      </c>
      <c r="U4" s="14"/>
      <c r="V4" s="10"/>
      <c r="W4" s="10"/>
      <c r="X4" s="10"/>
    </row>
    <row r="5" spans="1:24" x14ac:dyDescent="0.25">
      <c r="A5" t="s">
        <v>442</v>
      </c>
      <c r="B5" t="s">
        <v>597</v>
      </c>
      <c r="C5" t="s">
        <v>599</v>
      </c>
      <c r="D5" s="14">
        <v>26.93</v>
      </c>
      <c r="E5" s="14">
        <v>26.49</v>
      </c>
      <c r="F5" s="14">
        <v>26.73</v>
      </c>
      <c r="I5" t="s">
        <v>442</v>
      </c>
      <c r="J5" t="s">
        <v>597</v>
      </c>
      <c r="K5" t="s">
        <v>599</v>
      </c>
      <c r="L5" s="14">
        <v>26.95</v>
      </c>
      <c r="M5" s="14">
        <v>26.64</v>
      </c>
      <c r="N5" s="14">
        <v>27.05</v>
      </c>
      <c r="O5" s="14">
        <v>26.65</v>
      </c>
      <c r="P5" s="14">
        <v>26.63</v>
      </c>
      <c r="Q5" s="14">
        <v>26.92</v>
      </c>
      <c r="R5" s="14">
        <v>27.05</v>
      </c>
      <c r="U5" s="14"/>
      <c r="V5" s="10"/>
      <c r="W5" s="10"/>
      <c r="X5" s="10"/>
    </row>
    <row r="6" spans="1:24" x14ac:dyDescent="0.25">
      <c r="A6" t="s">
        <v>442</v>
      </c>
      <c r="B6" t="s">
        <v>597</v>
      </c>
      <c r="C6" t="s">
        <v>600</v>
      </c>
      <c r="D6" s="14">
        <v>27.81</v>
      </c>
      <c r="E6" s="14">
        <v>27.16</v>
      </c>
      <c r="F6" s="14">
        <v>27.88</v>
      </c>
      <c r="I6" t="s">
        <v>442</v>
      </c>
      <c r="J6" t="s">
        <v>597</v>
      </c>
      <c r="K6" t="s">
        <v>600</v>
      </c>
      <c r="L6" s="14">
        <v>27.83</v>
      </c>
      <c r="M6" s="14">
        <v>28.29</v>
      </c>
      <c r="N6" s="14">
        <v>28.51</v>
      </c>
      <c r="O6" s="14">
        <v>28.92</v>
      </c>
      <c r="P6" s="14">
        <v>28.51</v>
      </c>
      <c r="Q6" s="14">
        <v>29.02</v>
      </c>
      <c r="R6" s="14">
        <v>29.03</v>
      </c>
    </row>
    <row r="7" spans="1:24" x14ac:dyDescent="0.25">
      <c r="A7" s="35" t="s">
        <v>442</v>
      </c>
      <c r="B7" s="35" t="s">
        <v>597</v>
      </c>
      <c r="C7" s="35" t="s">
        <v>601</v>
      </c>
      <c r="D7" s="36">
        <v>26.87</v>
      </c>
      <c r="E7" s="36">
        <v>26.53</v>
      </c>
      <c r="F7" s="36">
        <v>27.05</v>
      </c>
      <c r="I7" s="35" t="s">
        <v>442</v>
      </c>
      <c r="J7" s="35" t="s">
        <v>597</v>
      </c>
      <c r="K7" s="35" t="s">
        <v>601</v>
      </c>
      <c r="L7" s="36">
        <v>27.04</v>
      </c>
      <c r="M7" s="36">
        <v>27.01</v>
      </c>
      <c r="N7" s="36">
        <v>27.17</v>
      </c>
      <c r="O7" s="36">
        <v>26.99</v>
      </c>
      <c r="P7" s="36">
        <v>26.76</v>
      </c>
      <c r="Q7" s="36">
        <v>27.31</v>
      </c>
      <c r="R7" s="36">
        <v>27.35</v>
      </c>
    </row>
    <row r="8" spans="1:24" x14ac:dyDescent="0.25">
      <c r="A8" t="s">
        <v>443</v>
      </c>
      <c r="B8" t="s">
        <v>597</v>
      </c>
      <c r="C8" t="s">
        <v>598</v>
      </c>
      <c r="D8" s="14">
        <v>27.02</v>
      </c>
      <c r="E8" s="14">
        <v>26.79</v>
      </c>
      <c r="F8" s="14">
        <v>27.21</v>
      </c>
      <c r="I8" t="s">
        <v>443</v>
      </c>
      <c r="J8" t="s">
        <v>597</v>
      </c>
      <c r="K8" t="s">
        <v>598</v>
      </c>
      <c r="L8" s="14">
        <v>27.26</v>
      </c>
      <c r="M8" s="14">
        <v>27.28</v>
      </c>
      <c r="N8" s="14">
        <v>27.62</v>
      </c>
      <c r="O8" s="14">
        <v>27.54</v>
      </c>
      <c r="P8" s="14">
        <v>27.85</v>
      </c>
      <c r="Q8" s="14">
        <v>27.06</v>
      </c>
      <c r="R8" s="14">
        <v>27.96</v>
      </c>
    </row>
    <row r="9" spans="1:24" x14ac:dyDescent="0.25">
      <c r="A9" t="s">
        <v>443</v>
      </c>
      <c r="B9" t="s">
        <v>597</v>
      </c>
      <c r="C9" t="s">
        <v>230</v>
      </c>
      <c r="D9" s="14">
        <v>25.93</v>
      </c>
      <c r="E9" s="14">
        <v>25.74</v>
      </c>
      <c r="F9" s="14">
        <v>26.19</v>
      </c>
      <c r="I9" t="s">
        <v>443</v>
      </c>
      <c r="J9" t="s">
        <v>597</v>
      </c>
      <c r="K9" t="s">
        <v>230</v>
      </c>
      <c r="L9" s="14">
        <v>26.28</v>
      </c>
      <c r="M9" s="14">
        <v>26.17</v>
      </c>
      <c r="N9" s="14">
        <v>26.78</v>
      </c>
      <c r="O9" s="14">
        <v>26.14</v>
      </c>
      <c r="P9" s="14">
        <v>26.31</v>
      </c>
      <c r="Q9" s="14">
        <v>25.44</v>
      </c>
      <c r="R9" s="14">
        <v>26.46</v>
      </c>
      <c r="V9" s="14"/>
      <c r="W9" s="15" t="s">
        <v>718</v>
      </c>
      <c r="X9" s="14"/>
    </row>
    <row r="10" spans="1:24" x14ac:dyDescent="0.25">
      <c r="A10" t="s">
        <v>443</v>
      </c>
      <c r="B10" t="s">
        <v>597</v>
      </c>
      <c r="C10" t="s">
        <v>599</v>
      </c>
      <c r="D10" s="14">
        <v>27.78</v>
      </c>
      <c r="E10" s="14">
        <v>27.54</v>
      </c>
      <c r="F10" s="14">
        <v>27.68</v>
      </c>
      <c r="I10" t="s">
        <v>443</v>
      </c>
      <c r="J10" t="s">
        <v>597</v>
      </c>
      <c r="K10" t="s">
        <v>599</v>
      </c>
      <c r="L10" s="14">
        <v>27.86</v>
      </c>
      <c r="M10" s="14">
        <v>27.7</v>
      </c>
      <c r="N10" s="14">
        <v>28.13</v>
      </c>
      <c r="O10" s="14">
        <v>28.07</v>
      </c>
      <c r="P10" s="14">
        <v>28.33</v>
      </c>
      <c r="Q10" s="14">
        <v>27.61</v>
      </c>
      <c r="R10" s="14">
        <v>28.2</v>
      </c>
      <c r="V10" s="14"/>
      <c r="W10" s="15" t="s">
        <v>717</v>
      </c>
      <c r="X10" s="14"/>
    </row>
    <row r="11" spans="1:24" x14ac:dyDescent="0.25">
      <c r="A11" t="s">
        <v>443</v>
      </c>
      <c r="B11" t="s">
        <v>597</v>
      </c>
      <c r="C11" t="s">
        <v>600</v>
      </c>
      <c r="D11" s="14">
        <v>27.08</v>
      </c>
      <c r="E11" s="14">
        <v>26.92</v>
      </c>
      <c r="F11" s="14">
        <v>27.42</v>
      </c>
      <c r="I11" t="s">
        <v>443</v>
      </c>
      <c r="J11" t="s">
        <v>597</v>
      </c>
      <c r="K11" t="s">
        <v>600</v>
      </c>
      <c r="L11" s="14">
        <v>27.25</v>
      </c>
      <c r="M11" s="14">
        <v>27.65</v>
      </c>
      <c r="N11" s="14">
        <v>28.08</v>
      </c>
      <c r="O11" s="14">
        <v>28.24</v>
      </c>
      <c r="P11" s="14">
        <v>28.23</v>
      </c>
      <c r="Q11" s="14">
        <v>27.52</v>
      </c>
      <c r="R11" s="14">
        <v>28.64</v>
      </c>
    </row>
    <row r="12" spans="1:24" x14ac:dyDescent="0.25">
      <c r="A12" s="35" t="s">
        <v>443</v>
      </c>
      <c r="B12" s="35" t="s">
        <v>597</v>
      </c>
      <c r="C12" s="35" t="s">
        <v>601</v>
      </c>
      <c r="D12" s="36">
        <v>27.78</v>
      </c>
      <c r="E12" s="36">
        <v>27.59</v>
      </c>
      <c r="F12" s="36">
        <v>28.02</v>
      </c>
      <c r="I12" s="35" t="s">
        <v>443</v>
      </c>
      <c r="J12" s="35" t="s">
        <v>597</v>
      </c>
      <c r="K12" s="35" t="s">
        <v>601</v>
      </c>
      <c r="L12" s="36">
        <v>28.06</v>
      </c>
      <c r="M12" s="36">
        <v>27.95</v>
      </c>
      <c r="N12" s="36">
        <v>27.74</v>
      </c>
      <c r="O12" s="36">
        <v>28.06</v>
      </c>
      <c r="P12" s="36">
        <v>28.47</v>
      </c>
      <c r="Q12" s="36">
        <v>27.78</v>
      </c>
      <c r="R12" s="36">
        <v>28.63</v>
      </c>
    </row>
    <row r="13" spans="1:24" x14ac:dyDescent="0.25">
      <c r="A13" t="s">
        <v>421</v>
      </c>
      <c r="B13" t="s">
        <v>597</v>
      </c>
      <c r="C13" t="s">
        <v>598</v>
      </c>
      <c r="D13" s="14">
        <v>27.03</v>
      </c>
      <c r="E13" s="14">
        <v>26.75</v>
      </c>
      <c r="F13" s="14">
        <v>27.21</v>
      </c>
      <c r="I13" t="s">
        <v>421</v>
      </c>
      <c r="J13" t="s">
        <v>597</v>
      </c>
      <c r="K13" t="s">
        <v>598</v>
      </c>
      <c r="L13" s="14">
        <v>27.23</v>
      </c>
      <c r="M13" s="14">
        <v>27.27</v>
      </c>
      <c r="N13" s="14">
        <v>27.59</v>
      </c>
      <c r="O13" s="14">
        <v>27.49</v>
      </c>
      <c r="P13" s="14">
        <v>27.67</v>
      </c>
      <c r="Q13" s="14">
        <v>27.28</v>
      </c>
      <c r="R13" s="14">
        <v>27.95</v>
      </c>
    </row>
    <row r="14" spans="1:24" x14ac:dyDescent="0.25">
      <c r="A14" t="s">
        <v>421</v>
      </c>
      <c r="B14" t="s">
        <v>597</v>
      </c>
      <c r="C14" t="s">
        <v>230</v>
      </c>
      <c r="D14" s="14">
        <v>26.21</v>
      </c>
      <c r="E14" s="14">
        <v>26.07</v>
      </c>
      <c r="F14" s="14">
        <v>26.55</v>
      </c>
      <c r="I14" t="s">
        <v>421</v>
      </c>
      <c r="J14" t="s">
        <v>597</v>
      </c>
      <c r="K14" t="s">
        <v>230</v>
      </c>
      <c r="L14" s="14">
        <v>26.48</v>
      </c>
      <c r="M14" s="14">
        <v>26.56</v>
      </c>
      <c r="N14" s="14">
        <v>27.16</v>
      </c>
      <c r="O14" s="14">
        <v>26.52</v>
      </c>
      <c r="P14" s="14">
        <v>26.59</v>
      </c>
      <c r="Q14" s="14">
        <v>26.17</v>
      </c>
      <c r="R14" s="14">
        <v>26.98</v>
      </c>
    </row>
    <row r="15" spans="1:24" x14ac:dyDescent="0.25">
      <c r="A15" t="s">
        <v>421</v>
      </c>
      <c r="B15" t="s">
        <v>597</v>
      </c>
      <c r="C15" t="s">
        <v>599</v>
      </c>
      <c r="D15" s="14">
        <v>27.56</v>
      </c>
      <c r="E15" s="14">
        <v>27.24</v>
      </c>
      <c r="F15" s="14">
        <v>27.43</v>
      </c>
      <c r="I15" t="s">
        <v>421</v>
      </c>
      <c r="J15" t="s">
        <v>597</v>
      </c>
      <c r="K15" t="s">
        <v>599</v>
      </c>
      <c r="L15" s="14">
        <v>27.62</v>
      </c>
      <c r="M15" s="14">
        <v>27.41</v>
      </c>
      <c r="N15" s="14">
        <v>27.77</v>
      </c>
      <c r="O15" s="14">
        <v>27.6</v>
      </c>
      <c r="P15" s="14">
        <v>27.82</v>
      </c>
      <c r="Q15" s="14">
        <v>27.39</v>
      </c>
      <c r="R15" s="14">
        <v>27.86</v>
      </c>
    </row>
    <row r="16" spans="1:24" x14ac:dyDescent="0.25">
      <c r="A16" t="s">
        <v>421</v>
      </c>
      <c r="B16" t="s">
        <v>597</v>
      </c>
      <c r="C16" t="s">
        <v>600</v>
      </c>
      <c r="D16" s="14">
        <v>27.27</v>
      </c>
      <c r="E16" s="14">
        <v>26.99</v>
      </c>
      <c r="F16" s="14">
        <v>27.54</v>
      </c>
      <c r="I16" t="s">
        <v>421</v>
      </c>
      <c r="J16" t="s">
        <v>597</v>
      </c>
      <c r="K16" t="s">
        <v>600</v>
      </c>
      <c r="L16" s="14">
        <v>27.4</v>
      </c>
      <c r="M16" s="14">
        <v>27.82</v>
      </c>
      <c r="N16" s="14">
        <v>28.22</v>
      </c>
      <c r="O16" s="14">
        <v>28.46</v>
      </c>
      <c r="P16" s="14">
        <v>28.31</v>
      </c>
      <c r="Q16" s="14">
        <v>28</v>
      </c>
      <c r="R16" s="14">
        <v>28.76</v>
      </c>
    </row>
    <row r="17" spans="1:18" x14ac:dyDescent="0.25">
      <c r="A17" s="35" t="s">
        <v>421</v>
      </c>
      <c r="B17" s="35" t="s">
        <v>597</v>
      </c>
      <c r="C17" s="35" t="s">
        <v>601</v>
      </c>
      <c r="D17" s="36">
        <v>27.54</v>
      </c>
      <c r="E17" s="36">
        <v>27.29</v>
      </c>
      <c r="F17" s="36">
        <v>27.77</v>
      </c>
      <c r="I17" s="35" t="s">
        <v>421</v>
      </c>
      <c r="J17" s="35" t="s">
        <v>597</v>
      </c>
      <c r="K17" s="35" t="s">
        <v>601</v>
      </c>
      <c r="L17" s="36">
        <v>27.79</v>
      </c>
      <c r="M17" s="36">
        <v>27.69</v>
      </c>
      <c r="N17" s="36">
        <v>27.55</v>
      </c>
      <c r="O17" s="36">
        <v>27.71</v>
      </c>
      <c r="P17" s="36">
        <v>27.95</v>
      </c>
      <c r="Q17" s="36">
        <v>27.63</v>
      </c>
      <c r="R17" s="36">
        <v>28.24</v>
      </c>
    </row>
    <row r="18" spans="1:18" x14ac:dyDescent="0.25">
      <c r="A18" t="s">
        <v>442</v>
      </c>
      <c r="B18" t="s">
        <v>602</v>
      </c>
      <c r="C18" s="37" t="s">
        <v>598</v>
      </c>
      <c r="D18" s="38">
        <v>1902.59</v>
      </c>
      <c r="E18" s="38">
        <v>1811.07</v>
      </c>
      <c r="F18" s="38">
        <v>1740.32</v>
      </c>
      <c r="I18" s="40" t="s">
        <v>442</v>
      </c>
      <c r="J18" s="40" t="s">
        <v>607</v>
      </c>
      <c r="K18" s="40" t="s">
        <v>599</v>
      </c>
      <c r="L18" s="42">
        <v>619.05999999999995</v>
      </c>
      <c r="M18" s="42">
        <v>625.71</v>
      </c>
      <c r="N18" s="42">
        <v>628.42999999999995</v>
      </c>
      <c r="O18" s="42">
        <v>627.78</v>
      </c>
      <c r="P18" s="42">
        <v>611.04999999999995</v>
      </c>
      <c r="Q18" s="42">
        <v>609.38</v>
      </c>
      <c r="R18" s="14">
        <v>592.49</v>
      </c>
    </row>
    <row r="19" spans="1:18" x14ac:dyDescent="0.25">
      <c r="A19" t="s">
        <v>442</v>
      </c>
      <c r="B19" t="s">
        <v>602</v>
      </c>
      <c r="C19" t="s">
        <v>599</v>
      </c>
      <c r="D19" s="14">
        <v>651.11</v>
      </c>
      <c r="E19" s="14">
        <v>605.36</v>
      </c>
      <c r="F19" s="14">
        <v>610.32000000000005</v>
      </c>
      <c r="I19" t="s">
        <v>442</v>
      </c>
      <c r="J19" t="s">
        <v>607</v>
      </c>
      <c r="K19" t="s">
        <v>608</v>
      </c>
      <c r="L19" s="14">
        <v>612.03</v>
      </c>
      <c r="M19" s="14">
        <v>633.47</v>
      </c>
      <c r="N19" s="14">
        <v>631.19000000000005</v>
      </c>
      <c r="O19" s="14">
        <v>623.15</v>
      </c>
      <c r="P19" s="14">
        <v>620.74</v>
      </c>
      <c r="Q19" s="14">
        <v>613.73</v>
      </c>
      <c r="R19" s="14">
        <v>612.78</v>
      </c>
    </row>
    <row r="20" spans="1:18" x14ac:dyDescent="0.25">
      <c r="A20" t="s">
        <v>442</v>
      </c>
      <c r="B20" t="s">
        <v>602</v>
      </c>
      <c r="C20" t="s">
        <v>603</v>
      </c>
      <c r="D20" s="14">
        <v>634.80999999999995</v>
      </c>
      <c r="E20" s="14">
        <v>618.57000000000005</v>
      </c>
      <c r="F20" s="14">
        <v>586.45000000000005</v>
      </c>
      <c r="I20" s="35" t="s">
        <v>442</v>
      </c>
      <c r="J20" s="35" t="s">
        <v>607</v>
      </c>
      <c r="K20" s="35" t="s">
        <v>421</v>
      </c>
      <c r="L20" s="36">
        <v>1228.3</v>
      </c>
      <c r="M20" s="36">
        <v>1225.0899999999999</v>
      </c>
      <c r="N20" s="36">
        <v>1252.79</v>
      </c>
      <c r="O20" s="36">
        <v>1247.99</v>
      </c>
      <c r="P20" s="36">
        <v>1230.67</v>
      </c>
      <c r="Q20" s="36">
        <v>1218.73</v>
      </c>
      <c r="R20" s="36">
        <v>1204.69</v>
      </c>
    </row>
    <row r="21" spans="1:18" x14ac:dyDescent="0.25">
      <c r="A21" s="35" t="s">
        <v>442</v>
      </c>
      <c r="B21" s="35" t="s">
        <v>602</v>
      </c>
      <c r="C21" s="35" t="s">
        <v>376</v>
      </c>
      <c r="D21" s="36">
        <v>616.66999999999996</v>
      </c>
      <c r="E21" s="36">
        <v>587.14</v>
      </c>
      <c r="F21" s="36">
        <v>543.54999999999995</v>
      </c>
      <c r="I21" s="40" t="s">
        <v>443</v>
      </c>
      <c r="J21" s="40" t="s">
        <v>607</v>
      </c>
      <c r="K21" s="40" t="s">
        <v>599</v>
      </c>
      <c r="L21" s="42">
        <v>635.07000000000005</v>
      </c>
      <c r="M21" s="42">
        <v>643.66</v>
      </c>
      <c r="N21" s="42">
        <v>647.09</v>
      </c>
      <c r="O21" s="42">
        <v>643.37</v>
      </c>
      <c r="P21" s="42">
        <v>623.6</v>
      </c>
      <c r="Q21" s="42">
        <v>626.97</v>
      </c>
      <c r="R21" s="14">
        <v>621.52</v>
      </c>
    </row>
    <row r="22" spans="1:18" x14ac:dyDescent="0.25">
      <c r="A22" t="s">
        <v>443</v>
      </c>
      <c r="B22" t="s">
        <v>602</v>
      </c>
      <c r="C22" s="37" t="s">
        <v>598</v>
      </c>
      <c r="D22" s="38">
        <v>1755.44</v>
      </c>
      <c r="E22" s="38">
        <v>1779.61</v>
      </c>
      <c r="F22" s="38">
        <v>1737.63</v>
      </c>
      <c r="I22" t="s">
        <v>443</v>
      </c>
      <c r="J22" t="s">
        <v>607</v>
      </c>
      <c r="K22" t="s">
        <v>608</v>
      </c>
      <c r="L22" s="14">
        <v>613.44000000000005</v>
      </c>
      <c r="M22" s="14">
        <v>620.04</v>
      </c>
      <c r="N22" s="14">
        <v>626.04999999999995</v>
      </c>
      <c r="O22" s="14">
        <v>613.86</v>
      </c>
      <c r="P22" s="14">
        <v>607.30999999999995</v>
      </c>
      <c r="Q22" s="14">
        <v>611.54</v>
      </c>
      <c r="R22" s="14">
        <v>606.94000000000005</v>
      </c>
    </row>
    <row r="23" spans="1:18" x14ac:dyDescent="0.25">
      <c r="A23" t="s">
        <v>443</v>
      </c>
      <c r="B23" t="s">
        <v>602</v>
      </c>
      <c r="C23" t="s">
        <v>599</v>
      </c>
      <c r="D23" s="14">
        <v>626.32000000000005</v>
      </c>
      <c r="E23" s="14">
        <v>641.37</v>
      </c>
      <c r="F23" s="14">
        <v>623.04999999999995</v>
      </c>
      <c r="I23" s="35" t="s">
        <v>443</v>
      </c>
      <c r="J23" s="35" t="s">
        <v>607</v>
      </c>
      <c r="K23" s="35" t="s">
        <v>421</v>
      </c>
      <c r="L23" s="36">
        <v>1246.05</v>
      </c>
      <c r="M23" s="36">
        <v>1260.8</v>
      </c>
      <c r="N23" s="36">
        <v>1267.21</v>
      </c>
      <c r="O23" s="36">
        <v>1253.6300000000001</v>
      </c>
      <c r="P23" s="36">
        <v>1229.22</v>
      </c>
      <c r="Q23" s="36">
        <v>1235.73</v>
      </c>
      <c r="R23" s="36">
        <v>1226.68</v>
      </c>
    </row>
    <row r="24" spans="1:18" x14ac:dyDescent="0.25">
      <c r="A24" t="s">
        <v>443</v>
      </c>
      <c r="B24" t="s">
        <v>602</v>
      </c>
      <c r="C24" t="s">
        <v>603</v>
      </c>
      <c r="D24" s="14">
        <v>583.67999999999995</v>
      </c>
      <c r="E24" s="14">
        <v>595.1</v>
      </c>
      <c r="F24" s="14">
        <v>578.98</v>
      </c>
      <c r="I24" s="40" t="s">
        <v>421</v>
      </c>
      <c r="J24" s="40" t="s">
        <v>607</v>
      </c>
      <c r="K24" s="40" t="s">
        <v>599</v>
      </c>
      <c r="L24" s="42">
        <v>630.84</v>
      </c>
      <c r="M24" s="42">
        <v>638.70000000000005</v>
      </c>
      <c r="N24" s="42">
        <v>641.54</v>
      </c>
      <c r="O24" s="42">
        <v>638.87</v>
      </c>
      <c r="P24" s="42">
        <v>620.14</v>
      </c>
      <c r="Q24" s="42">
        <v>621.86</v>
      </c>
      <c r="R24" s="14">
        <v>613.46</v>
      </c>
    </row>
    <row r="25" spans="1:18" x14ac:dyDescent="0.25">
      <c r="A25" s="35" t="s">
        <v>443</v>
      </c>
      <c r="B25" s="35" t="s">
        <v>602</v>
      </c>
      <c r="C25" s="35" t="s">
        <v>376</v>
      </c>
      <c r="D25" s="36">
        <v>545.44000000000005</v>
      </c>
      <c r="E25" s="36">
        <v>543.14</v>
      </c>
      <c r="F25" s="36">
        <v>535.59</v>
      </c>
      <c r="I25" t="s">
        <v>421</v>
      </c>
      <c r="J25" t="s">
        <v>607</v>
      </c>
      <c r="K25" t="s">
        <v>608</v>
      </c>
      <c r="L25" s="14">
        <v>613.07000000000005</v>
      </c>
      <c r="M25" s="14">
        <v>623.75</v>
      </c>
      <c r="N25" s="14">
        <v>627.58000000000004</v>
      </c>
      <c r="O25" s="14">
        <v>616.54</v>
      </c>
      <c r="P25" s="14">
        <v>611.02</v>
      </c>
      <c r="Q25" s="14">
        <v>612.16999999999996</v>
      </c>
      <c r="R25" s="14">
        <v>608.55999999999995</v>
      </c>
    </row>
    <row r="26" spans="1:18" x14ac:dyDescent="0.25">
      <c r="A26" t="s">
        <v>421</v>
      </c>
      <c r="B26" t="s">
        <v>602</v>
      </c>
      <c r="C26" s="37" t="s">
        <v>598</v>
      </c>
      <c r="D26" s="38">
        <v>1802.74</v>
      </c>
      <c r="E26" s="38">
        <v>1790.76</v>
      </c>
      <c r="F26" s="38">
        <v>1738.56</v>
      </c>
      <c r="I26" s="35" t="s">
        <v>421</v>
      </c>
      <c r="J26" s="35" t="s">
        <v>607</v>
      </c>
      <c r="K26" s="35" t="s">
        <v>421</v>
      </c>
      <c r="L26" s="36">
        <v>1241.3399999999999</v>
      </c>
      <c r="M26" s="36">
        <v>1259.22</v>
      </c>
      <c r="N26" s="36">
        <v>1262.92</v>
      </c>
      <c r="O26" s="36">
        <v>1252</v>
      </c>
      <c r="P26" s="36">
        <v>1229.6199999999999</v>
      </c>
      <c r="Q26" s="36">
        <v>1230.83</v>
      </c>
      <c r="R26" s="36">
        <v>1220.5899999999999</v>
      </c>
    </row>
    <row r="27" spans="1:18" x14ac:dyDescent="0.25">
      <c r="A27" t="s">
        <v>421</v>
      </c>
      <c r="B27" t="s">
        <v>602</v>
      </c>
      <c r="C27" t="s">
        <v>599</v>
      </c>
      <c r="D27" s="14">
        <v>634.29</v>
      </c>
      <c r="E27" s="14">
        <v>628.61</v>
      </c>
      <c r="F27" s="14">
        <v>618.66999999999996</v>
      </c>
      <c r="I27" t="s">
        <v>442</v>
      </c>
      <c r="J27" t="s">
        <v>604</v>
      </c>
      <c r="K27" t="s">
        <v>605</v>
      </c>
      <c r="L27" s="14">
        <v>81.33</v>
      </c>
      <c r="M27" s="14">
        <v>83.9</v>
      </c>
      <c r="N27" s="14">
        <v>83.12</v>
      </c>
      <c r="O27" s="14">
        <v>82.66</v>
      </c>
      <c r="P27" s="14">
        <v>81.459999999999994</v>
      </c>
      <c r="Q27" s="14">
        <v>83.47</v>
      </c>
      <c r="R27" s="14">
        <v>81.45</v>
      </c>
    </row>
    <row r="28" spans="1:18" x14ac:dyDescent="0.25">
      <c r="A28" t="s">
        <v>421</v>
      </c>
      <c r="B28" t="s">
        <v>602</v>
      </c>
      <c r="C28" t="s">
        <v>603</v>
      </c>
      <c r="D28" s="14">
        <v>600.12</v>
      </c>
      <c r="E28" s="14">
        <v>603.41999999999996</v>
      </c>
      <c r="F28" s="14">
        <v>581.55999999999995</v>
      </c>
      <c r="I28" s="35" t="s">
        <v>442</v>
      </c>
      <c r="J28" s="35" t="s">
        <v>604</v>
      </c>
      <c r="K28" s="35" t="s">
        <v>606</v>
      </c>
      <c r="L28" s="39">
        <v>0.4331983805668016</v>
      </c>
      <c r="M28" s="39">
        <f>107/231</f>
        <v>0.46320346320346323</v>
      </c>
      <c r="N28" s="39">
        <f>114/270</f>
        <v>0.42222222222222222</v>
      </c>
      <c r="O28" s="39">
        <f>98/241</f>
        <v>0.40663900414937759</v>
      </c>
      <c r="P28" s="39">
        <f>110/256</f>
        <v>0.4296875</v>
      </c>
      <c r="Q28" s="39">
        <f>116/260</f>
        <v>0.44615384615384618</v>
      </c>
      <c r="R28" s="39">
        <f>110/262</f>
        <v>0.41984732824427479</v>
      </c>
    </row>
    <row r="29" spans="1:18" x14ac:dyDescent="0.25">
      <c r="A29" s="35" t="s">
        <v>421</v>
      </c>
      <c r="B29" s="35" t="s">
        <v>602</v>
      </c>
      <c r="C29" s="35" t="s">
        <v>376</v>
      </c>
      <c r="D29" s="36">
        <v>568.33000000000004</v>
      </c>
      <c r="E29" s="36">
        <v>558.73</v>
      </c>
      <c r="F29" s="36">
        <v>538.33000000000004</v>
      </c>
      <c r="I29" t="s">
        <v>443</v>
      </c>
      <c r="J29" t="s">
        <v>604</v>
      </c>
      <c r="K29" t="s">
        <v>605</v>
      </c>
      <c r="L29" s="14">
        <v>76.38</v>
      </c>
      <c r="M29" s="14">
        <v>75.22</v>
      </c>
      <c r="N29" s="14">
        <v>75.260000000000005</v>
      </c>
      <c r="O29" s="14">
        <v>75.430000000000007</v>
      </c>
      <c r="P29" s="14">
        <v>72.75</v>
      </c>
      <c r="Q29" s="14">
        <v>73.67</v>
      </c>
      <c r="R29" s="14">
        <v>74.48</v>
      </c>
    </row>
    <row r="30" spans="1:18" x14ac:dyDescent="0.25">
      <c r="A30" t="s">
        <v>442</v>
      </c>
      <c r="B30" t="s">
        <v>604</v>
      </c>
      <c r="C30" t="s">
        <v>605</v>
      </c>
      <c r="D30" s="14">
        <v>82.92</v>
      </c>
      <c r="E30" s="14">
        <v>82.93</v>
      </c>
      <c r="F30" s="14">
        <v>83.66</v>
      </c>
      <c r="I30" s="35" t="s">
        <v>443</v>
      </c>
      <c r="J30" s="35" t="s">
        <v>604</v>
      </c>
      <c r="K30" s="35" t="s">
        <v>606</v>
      </c>
      <c r="L30" s="39">
        <v>0.28091603053435116</v>
      </c>
      <c r="M30" s="39">
        <f>152/589</f>
        <v>0.25806451612903225</v>
      </c>
      <c r="N30" s="39">
        <f>148/572</f>
        <v>0.25874125874125875</v>
      </c>
      <c r="O30" s="39">
        <f>147/536</f>
        <v>0.27425373134328357</v>
      </c>
      <c r="P30" s="39">
        <f>132/635</f>
        <v>0.20787401574803149</v>
      </c>
      <c r="Q30" s="39">
        <f>141/565</f>
        <v>0.24955752212389382</v>
      </c>
      <c r="R30" s="39">
        <f>155/611</f>
        <v>0.25368248772504093</v>
      </c>
    </row>
    <row r="31" spans="1:18" x14ac:dyDescent="0.25">
      <c r="A31" s="35" t="s">
        <v>442</v>
      </c>
      <c r="B31" s="35" t="s">
        <v>604</v>
      </c>
      <c r="C31" s="35" t="s">
        <v>606</v>
      </c>
      <c r="D31" s="39">
        <f>109/233</f>
        <v>0.46781115879828328</v>
      </c>
      <c r="E31" s="39">
        <f>113/271</f>
        <v>0.41697416974169743</v>
      </c>
      <c r="F31" s="39">
        <f>113/253</f>
        <v>0.44664031620553357</v>
      </c>
      <c r="I31" t="s">
        <v>421</v>
      </c>
      <c r="J31" t="s">
        <v>604</v>
      </c>
      <c r="K31" t="s">
        <v>605</v>
      </c>
      <c r="L31" s="14">
        <v>77.739999999999995</v>
      </c>
      <c r="M31" s="14">
        <v>77.66</v>
      </c>
      <c r="N31" s="14">
        <v>77.78</v>
      </c>
      <c r="O31" s="14">
        <v>77.67</v>
      </c>
      <c r="P31" s="14">
        <v>75.25</v>
      </c>
      <c r="Q31" s="14">
        <v>76.73</v>
      </c>
      <c r="R31" s="14">
        <v>76.58</v>
      </c>
    </row>
    <row r="32" spans="1:18" x14ac:dyDescent="0.25">
      <c r="A32" t="s">
        <v>443</v>
      </c>
      <c r="B32" t="s">
        <v>604</v>
      </c>
      <c r="C32" t="s">
        <v>605</v>
      </c>
      <c r="D32" s="14">
        <v>75.709999999999994</v>
      </c>
      <c r="E32" s="14">
        <v>74.489999999999995</v>
      </c>
      <c r="F32" s="14">
        <v>74.400000000000006</v>
      </c>
      <c r="I32" s="35" t="s">
        <v>421</v>
      </c>
      <c r="J32" s="35" t="s">
        <v>604</v>
      </c>
      <c r="K32" s="35" t="s">
        <v>606</v>
      </c>
      <c r="L32" s="39">
        <v>0.32261640798226165</v>
      </c>
      <c r="M32" s="39">
        <f>259/820</f>
        <v>0.31585365853658537</v>
      </c>
      <c r="N32" s="39">
        <f>262/842</f>
        <v>0.31116389548693585</v>
      </c>
      <c r="O32" s="39">
        <f>245/777</f>
        <v>0.31531531531531531</v>
      </c>
      <c r="P32" s="39">
        <f>242/891</f>
        <v>0.27160493827160492</v>
      </c>
      <c r="Q32" s="39">
        <f>257/825</f>
        <v>0.31151515151515152</v>
      </c>
      <c r="R32" s="39">
        <f>265/873</f>
        <v>0.30355097365406641</v>
      </c>
    </row>
    <row r="33" spans="1:17" x14ac:dyDescent="0.25">
      <c r="A33" s="35" t="s">
        <v>443</v>
      </c>
      <c r="B33" s="35" t="s">
        <v>604</v>
      </c>
      <c r="C33" s="35" t="s">
        <v>606</v>
      </c>
      <c r="D33" s="39">
        <f>163/648</f>
        <v>0.25154320987654322</v>
      </c>
      <c r="E33" s="39">
        <f>133/620</f>
        <v>0.21451612903225806</v>
      </c>
      <c r="F33" s="39">
        <f>167/700</f>
        <v>0.23857142857142857</v>
      </c>
    </row>
    <row r="34" spans="1:17" x14ac:dyDescent="0.25">
      <c r="A34" t="s">
        <v>421</v>
      </c>
      <c r="B34" t="s">
        <v>604</v>
      </c>
      <c r="C34" t="s">
        <v>605</v>
      </c>
      <c r="D34" s="14">
        <v>77.61</v>
      </c>
      <c r="E34" s="14">
        <v>77.06</v>
      </c>
      <c r="F34" s="14">
        <v>76.86</v>
      </c>
      <c r="Q34" t="s">
        <v>708</v>
      </c>
    </row>
    <row r="35" spans="1:17" x14ac:dyDescent="0.25">
      <c r="A35" s="35" t="s">
        <v>421</v>
      </c>
      <c r="B35" s="35" t="s">
        <v>604</v>
      </c>
      <c r="C35" s="35" t="s">
        <v>606</v>
      </c>
      <c r="D35" s="39">
        <f>272/881</f>
        <v>0.30874006810442678</v>
      </c>
      <c r="E35" s="39">
        <f>246/891</f>
        <v>0.27609427609427611</v>
      </c>
      <c r="F35" s="39">
        <f>280/953</f>
        <v>0.2938090241343127</v>
      </c>
      <c r="Q35" t="s">
        <v>709</v>
      </c>
    </row>
    <row r="36" spans="1:17" x14ac:dyDescent="0.25">
      <c r="B36" s="41"/>
      <c r="C36" s="41"/>
    </row>
    <row r="37" spans="1:17" x14ac:dyDescent="0.25">
      <c r="B37" s="41"/>
      <c r="C37" s="41"/>
    </row>
    <row r="38" spans="1:17" x14ac:dyDescent="0.25">
      <c r="B38" s="41"/>
      <c r="C38" s="41"/>
    </row>
    <row r="39" spans="1:17" x14ac:dyDescent="0.25">
      <c r="B39" s="41"/>
      <c r="C39" s="41"/>
    </row>
    <row r="40" spans="1:17" x14ac:dyDescent="0.25">
      <c r="B40" s="41"/>
      <c r="C40" s="41"/>
    </row>
    <row r="41" spans="1:17" x14ac:dyDescent="0.25">
      <c r="B41" s="41"/>
      <c r="C41" s="41"/>
    </row>
    <row r="42" spans="1:17" x14ac:dyDescent="0.25">
      <c r="B42" s="41"/>
      <c r="C42" s="41"/>
    </row>
    <row r="43" spans="1:17" x14ac:dyDescent="0.25">
      <c r="B43" s="41"/>
      <c r="C43" s="41"/>
    </row>
    <row r="44" spans="1:17" x14ac:dyDescent="0.25">
      <c r="B44" s="41"/>
      <c r="C44" s="41"/>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E9E41-7969-4617-8D83-1F7CC858A801}">
  <sheetPr>
    <tabColor rgb="FF0070C0"/>
  </sheetPr>
  <dimension ref="A1:J92"/>
  <sheetViews>
    <sheetView workbookViewId="0"/>
  </sheetViews>
  <sheetFormatPr defaultRowHeight="15" x14ac:dyDescent="0.25"/>
  <cols>
    <col min="2" max="2" width="33.140625" bestFit="1" customWidth="1"/>
    <col min="6" max="6" width="25.7109375" bestFit="1" customWidth="1"/>
    <col min="7" max="7" width="33.140625" bestFit="1" customWidth="1"/>
  </cols>
  <sheetData>
    <row r="1" spans="1:10" x14ac:dyDescent="0.25">
      <c r="A1" s="10" t="s">
        <v>53</v>
      </c>
      <c r="B1" s="10" t="s">
        <v>54</v>
      </c>
      <c r="C1" s="10" t="s">
        <v>55</v>
      </c>
      <c r="D1" t="s">
        <v>56</v>
      </c>
      <c r="F1" t="s">
        <v>410</v>
      </c>
    </row>
    <row r="2" spans="1:10" x14ac:dyDescent="0.25">
      <c r="A2" s="10" t="s">
        <v>37</v>
      </c>
      <c r="B2" s="10" t="s">
        <v>290</v>
      </c>
      <c r="C2" s="10" t="s">
        <v>65</v>
      </c>
      <c r="D2" t="s">
        <v>39</v>
      </c>
      <c r="F2" s="10" t="s">
        <v>394</v>
      </c>
      <c r="G2" s="10" t="s">
        <v>411</v>
      </c>
      <c r="H2" s="10" t="s">
        <v>412</v>
      </c>
      <c r="I2" t="s">
        <v>421</v>
      </c>
    </row>
    <row r="3" spans="1:10" x14ac:dyDescent="0.25">
      <c r="A3" s="10" t="s">
        <v>44</v>
      </c>
      <c r="B3" s="10" t="s">
        <v>74</v>
      </c>
      <c r="C3" s="10" t="s">
        <v>75</v>
      </c>
      <c r="D3">
        <v>9</v>
      </c>
      <c r="F3" s="10" t="s">
        <v>296</v>
      </c>
      <c r="G3" s="10" t="s">
        <v>74</v>
      </c>
      <c r="H3" s="10" t="s">
        <v>75</v>
      </c>
      <c r="I3">
        <v>9</v>
      </c>
    </row>
    <row r="4" spans="1:10" x14ac:dyDescent="0.25">
      <c r="B4" s="10" t="s">
        <v>82</v>
      </c>
      <c r="C4" s="10" t="s">
        <v>83</v>
      </c>
      <c r="D4">
        <v>6</v>
      </c>
      <c r="F4" s="10" t="s">
        <v>296</v>
      </c>
      <c r="G4" s="10" t="s">
        <v>82</v>
      </c>
      <c r="H4" s="10" t="s">
        <v>83</v>
      </c>
      <c r="I4">
        <v>6</v>
      </c>
    </row>
    <row r="5" spans="1:10" x14ac:dyDescent="0.25">
      <c r="B5" s="10" t="s">
        <v>84</v>
      </c>
      <c r="C5" s="10" t="s">
        <v>86</v>
      </c>
      <c r="D5">
        <v>12</v>
      </c>
      <c r="F5" s="10" t="s">
        <v>296</v>
      </c>
      <c r="G5" s="10" t="s">
        <v>84</v>
      </c>
      <c r="H5" s="10" t="s">
        <v>86</v>
      </c>
      <c r="I5">
        <v>12</v>
      </c>
    </row>
    <row r="6" spans="1:10" x14ac:dyDescent="0.25">
      <c r="B6" s="10" t="s">
        <v>87</v>
      </c>
      <c r="C6" s="10" t="s">
        <v>88</v>
      </c>
      <c r="D6">
        <v>12</v>
      </c>
      <c r="F6" s="10" t="s">
        <v>296</v>
      </c>
      <c r="G6" s="10" t="s">
        <v>87</v>
      </c>
      <c r="H6" s="10" t="s">
        <v>88</v>
      </c>
      <c r="I6">
        <v>12</v>
      </c>
    </row>
    <row r="7" spans="1:10" x14ac:dyDescent="0.25">
      <c r="B7" s="10" t="s">
        <v>89</v>
      </c>
      <c r="C7" s="10" t="s">
        <v>90</v>
      </c>
      <c r="D7">
        <v>31</v>
      </c>
      <c r="F7" s="10" t="s">
        <v>296</v>
      </c>
      <c r="G7" s="10" t="s">
        <v>89</v>
      </c>
      <c r="H7" s="10" t="s">
        <v>90</v>
      </c>
      <c r="I7">
        <v>31</v>
      </c>
    </row>
    <row r="8" spans="1:10" x14ac:dyDescent="0.25">
      <c r="B8" s="10" t="s">
        <v>91</v>
      </c>
      <c r="C8" s="10" t="s">
        <v>92</v>
      </c>
      <c r="D8">
        <v>6</v>
      </c>
      <c r="F8" s="10" t="s">
        <v>296</v>
      </c>
      <c r="G8" s="10" t="s">
        <v>91</v>
      </c>
      <c r="H8" s="10" t="s">
        <v>92</v>
      </c>
      <c r="I8">
        <v>6</v>
      </c>
    </row>
    <row r="9" spans="1:10" x14ac:dyDescent="0.25">
      <c r="B9" s="10" t="s">
        <v>93</v>
      </c>
      <c r="C9" s="10" t="s">
        <v>94</v>
      </c>
      <c r="D9">
        <v>5</v>
      </c>
      <c r="F9" s="10" t="s">
        <v>296</v>
      </c>
      <c r="G9" s="10" t="s">
        <v>93</v>
      </c>
      <c r="H9" s="10" t="s">
        <v>94</v>
      </c>
      <c r="I9">
        <v>5</v>
      </c>
    </row>
    <row r="10" spans="1:10" x14ac:dyDescent="0.25">
      <c r="B10" s="10" t="s">
        <v>95</v>
      </c>
      <c r="C10" s="10" t="s">
        <v>96</v>
      </c>
      <c r="D10">
        <v>9</v>
      </c>
      <c r="F10" s="10" t="s">
        <v>296</v>
      </c>
      <c r="G10" s="10" t="s">
        <v>95</v>
      </c>
      <c r="H10" s="10" t="s">
        <v>96</v>
      </c>
      <c r="I10">
        <v>9</v>
      </c>
      <c r="J10">
        <f>SUM(I3:I10)</f>
        <v>90</v>
      </c>
    </row>
    <row r="11" spans="1:10" x14ac:dyDescent="0.25">
      <c r="A11" s="10" t="s">
        <v>72</v>
      </c>
      <c r="D11" t="s">
        <v>39</v>
      </c>
      <c r="F11" s="10" t="s">
        <v>297</v>
      </c>
      <c r="G11" s="10" t="s">
        <v>99</v>
      </c>
      <c r="H11" s="10" t="s">
        <v>100</v>
      </c>
      <c r="I11">
        <v>5</v>
      </c>
    </row>
    <row r="12" spans="1:10" x14ac:dyDescent="0.25">
      <c r="A12" s="10" t="s">
        <v>73</v>
      </c>
      <c r="D12">
        <v>90</v>
      </c>
      <c r="F12" s="10" t="s">
        <v>297</v>
      </c>
      <c r="G12" s="10" t="s">
        <v>101</v>
      </c>
      <c r="H12" s="10" t="s">
        <v>102</v>
      </c>
      <c r="I12">
        <v>140</v>
      </c>
    </row>
    <row r="13" spans="1:10" x14ac:dyDescent="0.25">
      <c r="F13" s="10" t="s">
        <v>297</v>
      </c>
      <c r="G13" s="10" t="s">
        <v>103</v>
      </c>
      <c r="H13" s="10" t="s">
        <v>105</v>
      </c>
      <c r="I13">
        <v>23</v>
      </c>
    </row>
    <row r="14" spans="1:10" x14ac:dyDescent="0.25">
      <c r="A14" s="10" t="s">
        <v>45</v>
      </c>
      <c r="B14" s="10" t="s">
        <v>99</v>
      </c>
      <c r="C14" s="10" t="s">
        <v>100</v>
      </c>
      <c r="D14">
        <v>5</v>
      </c>
      <c r="F14" s="10" t="s">
        <v>297</v>
      </c>
      <c r="G14" s="10" t="s">
        <v>80</v>
      </c>
      <c r="H14" s="10" t="s">
        <v>81</v>
      </c>
      <c r="I14">
        <v>6</v>
      </c>
    </row>
    <row r="15" spans="1:10" x14ac:dyDescent="0.25">
      <c r="B15" s="10" t="s">
        <v>101</v>
      </c>
      <c r="C15" s="10" t="s">
        <v>102</v>
      </c>
      <c r="D15">
        <v>140</v>
      </c>
      <c r="F15" s="10" t="s">
        <v>297</v>
      </c>
      <c r="G15" s="10" t="s">
        <v>106</v>
      </c>
      <c r="H15" s="10" t="s">
        <v>107</v>
      </c>
      <c r="I15">
        <v>5</v>
      </c>
    </row>
    <row r="16" spans="1:10" x14ac:dyDescent="0.25">
      <c r="B16" s="10" t="s">
        <v>103</v>
      </c>
      <c r="C16" s="10" t="s">
        <v>105</v>
      </c>
      <c r="D16">
        <v>23</v>
      </c>
      <c r="F16" s="10" t="s">
        <v>297</v>
      </c>
      <c r="G16" s="10" t="s">
        <v>108</v>
      </c>
      <c r="H16" s="10" t="s">
        <v>109</v>
      </c>
      <c r="I16">
        <v>4</v>
      </c>
    </row>
    <row r="17" spans="1:10" x14ac:dyDescent="0.25">
      <c r="B17" s="10" t="s">
        <v>80</v>
      </c>
      <c r="C17" s="10" t="s">
        <v>81</v>
      </c>
      <c r="D17">
        <v>6</v>
      </c>
      <c r="F17" s="10" t="s">
        <v>297</v>
      </c>
      <c r="G17" s="10" t="s">
        <v>114</v>
      </c>
      <c r="H17" s="10" t="s">
        <v>115</v>
      </c>
      <c r="I17">
        <v>31</v>
      </c>
      <c r="J17">
        <f>SUM(I11:I17)</f>
        <v>214</v>
      </c>
    </row>
    <row r="18" spans="1:10" x14ac:dyDescent="0.25">
      <c r="B18" s="10" t="s">
        <v>106</v>
      </c>
      <c r="C18" s="10" t="s">
        <v>107</v>
      </c>
      <c r="D18">
        <v>5</v>
      </c>
      <c r="F18" s="10" t="s">
        <v>298</v>
      </c>
      <c r="G18" s="10" t="s">
        <v>118</v>
      </c>
      <c r="H18" s="10" t="s">
        <v>119</v>
      </c>
      <c r="I18">
        <v>1</v>
      </c>
    </row>
    <row r="19" spans="1:10" x14ac:dyDescent="0.25">
      <c r="B19" s="10" t="s">
        <v>108</v>
      </c>
      <c r="C19" s="10" t="s">
        <v>109</v>
      </c>
      <c r="D19">
        <v>4</v>
      </c>
      <c r="F19" s="10" t="s">
        <v>298</v>
      </c>
      <c r="G19" s="10" t="s">
        <v>124</v>
      </c>
      <c r="H19" s="10" t="s">
        <v>125</v>
      </c>
      <c r="I19">
        <v>72</v>
      </c>
    </row>
    <row r="20" spans="1:10" x14ac:dyDescent="0.25">
      <c r="A20" s="10"/>
      <c r="B20" s="10" t="s">
        <v>114</v>
      </c>
      <c r="C20" s="10" t="s">
        <v>115</v>
      </c>
      <c r="D20">
        <v>31</v>
      </c>
      <c r="F20" s="10" t="s">
        <v>298</v>
      </c>
      <c r="G20" s="10" t="s">
        <v>126</v>
      </c>
      <c r="H20" s="10" t="s">
        <v>127</v>
      </c>
      <c r="I20">
        <v>59</v>
      </c>
    </row>
    <row r="21" spans="1:10" x14ac:dyDescent="0.25">
      <c r="A21" s="10" t="s">
        <v>72</v>
      </c>
      <c r="D21" t="s">
        <v>39</v>
      </c>
      <c r="F21" s="10" t="s">
        <v>298</v>
      </c>
      <c r="G21" s="10" t="s">
        <v>128</v>
      </c>
      <c r="H21" s="10" t="s">
        <v>129</v>
      </c>
      <c r="I21">
        <v>70</v>
      </c>
    </row>
    <row r="22" spans="1:10" x14ac:dyDescent="0.25">
      <c r="A22" s="10" t="s">
        <v>73</v>
      </c>
      <c r="D22">
        <v>214</v>
      </c>
      <c r="F22" s="10" t="s">
        <v>298</v>
      </c>
      <c r="G22" s="10" t="s">
        <v>130</v>
      </c>
      <c r="H22" s="10" t="s">
        <v>131</v>
      </c>
      <c r="I22">
        <v>58</v>
      </c>
    </row>
    <row r="23" spans="1:10" x14ac:dyDescent="0.25">
      <c r="A23" s="10"/>
      <c r="B23" s="10"/>
      <c r="C23" s="10"/>
      <c r="F23" s="10" t="s">
        <v>298</v>
      </c>
      <c r="G23" s="10" t="s">
        <v>134</v>
      </c>
      <c r="H23" s="10" t="s">
        <v>135</v>
      </c>
      <c r="I23">
        <v>85</v>
      </c>
    </row>
    <row r="24" spans="1:10" x14ac:dyDescent="0.25">
      <c r="A24" s="10" t="s">
        <v>46</v>
      </c>
      <c r="B24" s="10" t="s">
        <v>118</v>
      </c>
      <c r="C24" s="10" t="s">
        <v>119</v>
      </c>
      <c r="D24">
        <v>1</v>
      </c>
      <c r="F24" s="10" t="s">
        <v>298</v>
      </c>
      <c r="G24" s="10" t="s">
        <v>141</v>
      </c>
      <c r="H24" s="10" t="s">
        <v>142</v>
      </c>
      <c r="I24">
        <v>43</v>
      </c>
    </row>
    <row r="25" spans="1:10" x14ac:dyDescent="0.25">
      <c r="B25" s="10" t="s">
        <v>124</v>
      </c>
      <c r="C25" s="10" t="s">
        <v>125</v>
      </c>
      <c r="D25">
        <v>72</v>
      </c>
      <c r="F25" s="10" t="s">
        <v>298</v>
      </c>
      <c r="G25" s="10" t="s">
        <v>145</v>
      </c>
      <c r="H25" s="10" t="s">
        <v>146</v>
      </c>
      <c r="I25">
        <v>75</v>
      </c>
    </row>
    <row r="26" spans="1:10" x14ac:dyDescent="0.25">
      <c r="B26" s="10" t="s">
        <v>126</v>
      </c>
      <c r="C26" s="10" t="s">
        <v>127</v>
      </c>
      <c r="D26">
        <v>59</v>
      </c>
      <c r="F26" s="10" t="s">
        <v>298</v>
      </c>
      <c r="G26" s="10" t="s">
        <v>149</v>
      </c>
      <c r="H26" s="10" t="s">
        <v>150</v>
      </c>
      <c r="I26">
        <v>6</v>
      </c>
    </row>
    <row r="27" spans="1:10" x14ac:dyDescent="0.25">
      <c r="B27" s="10" t="s">
        <v>128</v>
      </c>
      <c r="C27" s="10" t="s">
        <v>129</v>
      </c>
      <c r="D27">
        <v>70</v>
      </c>
      <c r="F27" s="10" t="s">
        <v>298</v>
      </c>
      <c r="G27" s="10" t="s">
        <v>153</v>
      </c>
      <c r="H27" s="10" t="s">
        <v>154</v>
      </c>
      <c r="I27">
        <v>5</v>
      </c>
    </row>
    <row r="28" spans="1:10" x14ac:dyDescent="0.25">
      <c r="B28" s="10" t="s">
        <v>130</v>
      </c>
      <c r="C28" s="10" t="s">
        <v>131</v>
      </c>
      <c r="D28">
        <v>58</v>
      </c>
      <c r="F28" s="10" t="s">
        <v>298</v>
      </c>
      <c r="G28" s="10" t="s">
        <v>159</v>
      </c>
      <c r="H28" s="10" t="s">
        <v>160</v>
      </c>
      <c r="I28">
        <v>13</v>
      </c>
    </row>
    <row r="29" spans="1:10" x14ac:dyDescent="0.25">
      <c r="B29" s="10" t="s">
        <v>134</v>
      </c>
      <c r="C29" s="10" t="s">
        <v>135</v>
      </c>
      <c r="D29">
        <v>85</v>
      </c>
      <c r="F29" s="10" t="s">
        <v>298</v>
      </c>
      <c r="G29" s="10" t="s">
        <v>163</v>
      </c>
      <c r="H29" s="10" t="s">
        <v>164</v>
      </c>
      <c r="I29">
        <v>303</v>
      </c>
    </row>
    <row r="30" spans="1:10" x14ac:dyDescent="0.25">
      <c r="B30" s="10" t="s">
        <v>141</v>
      </c>
      <c r="C30" s="10" t="s">
        <v>142</v>
      </c>
      <c r="D30">
        <v>43</v>
      </c>
      <c r="F30" s="10" t="s">
        <v>298</v>
      </c>
      <c r="G30" s="10" t="s">
        <v>165</v>
      </c>
      <c r="H30" s="10" t="s">
        <v>166</v>
      </c>
      <c r="I30">
        <v>39</v>
      </c>
    </row>
    <row r="31" spans="1:10" x14ac:dyDescent="0.25">
      <c r="B31" s="10" t="s">
        <v>145</v>
      </c>
      <c r="C31" s="10" t="s">
        <v>146</v>
      </c>
      <c r="D31">
        <v>75</v>
      </c>
      <c r="F31" s="10" t="s">
        <v>298</v>
      </c>
      <c r="G31" s="10" t="s">
        <v>167</v>
      </c>
      <c r="H31" s="10" t="s">
        <v>168</v>
      </c>
      <c r="I31">
        <v>1</v>
      </c>
    </row>
    <row r="32" spans="1:10" x14ac:dyDescent="0.25">
      <c r="B32" s="10" t="s">
        <v>149</v>
      </c>
      <c r="C32" s="10" t="s">
        <v>150</v>
      </c>
      <c r="D32">
        <v>6</v>
      </c>
      <c r="F32" s="10" t="s">
        <v>298</v>
      </c>
      <c r="G32" s="10" t="s">
        <v>169</v>
      </c>
      <c r="H32" s="10" t="s">
        <v>170</v>
      </c>
      <c r="I32">
        <v>24</v>
      </c>
      <c r="J32">
        <f>SUM(I18:I32)</f>
        <v>854</v>
      </c>
    </row>
    <row r="33" spans="1:10" x14ac:dyDescent="0.25">
      <c r="B33" s="10" t="s">
        <v>153</v>
      </c>
      <c r="C33" s="10" t="s">
        <v>154</v>
      </c>
      <c r="D33">
        <v>5</v>
      </c>
      <c r="F33" s="10" t="s">
        <v>299</v>
      </c>
      <c r="G33" s="10" t="s">
        <v>173</v>
      </c>
      <c r="H33" s="10" t="s">
        <v>174</v>
      </c>
      <c r="I33">
        <v>13</v>
      </c>
    </row>
    <row r="34" spans="1:10" x14ac:dyDescent="0.25">
      <c r="B34" s="10" t="s">
        <v>159</v>
      </c>
      <c r="C34" s="10" t="s">
        <v>160</v>
      </c>
      <c r="D34">
        <v>13</v>
      </c>
      <c r="F34" s="10" t="s">
        <v>299</v>
      </c>
      <c r="G34" s="10" t="s">
        <v>685</v>
      </c>
      <c r="H34" s="10" t="s">
        <v>686</v>
      </c>
      <c r="I34">
        <v>7</v>
      </c>
    </row>
    <row r="35" spans="1:10" x14ac:dyDescent="0.25">
      <c r="B35" s="10" t="s">
        <v>163</v>
      </c>
      <c r="C35" s="10" t="s">
        <v>164</v>
      </c>
      <c r="D35">
        <v>303</v>
      </c>
      <c r="F35" s="10" t="s">
        <v>299</v>
      </c>
      <c r="G35" s="10" t="s">
        <v>183</v>
      </c>
      <c r="H35" s="10" t="s">
        <v>184</v>
      </c>
      <c r="I35">
        <v>16</v>
      </c>
    </row>
    <row r="36" spans="1:10" x14ac:dyDescent="0.25">
      <c r="B36" s="10" t="s">
        <v>165</v>
      </c>
      <c r="C36" s="10" t="s">
        <v>166</v>
      </c>
      <c r="D36">
        <v>39</v>
      </c>
      <c r="F36" s="10" t="s">
        <v>299</v>
      </c>
      <c r="G36" s="10" t="s">
        <v>738</v>
      </c>
      <c r="H36" s="10" t="s">
        <v>739</v>
      </c>
      <c r="I36">
        <v>1</v>
      </c>
    </row>
    <row r="37" spans="1:10" x14ac:dyDescent="0.25">
      <c r="B37" s="10" t="s">
        <v>167</v>
      </c>
      <c r="C37" s="10" t="s">
        <v>168</v>
      </c>
      <c r="D37">
        <v>1</v>
      </c>
      <c r="F37" s="10" t="s">
        <v>299</v>
      </c>
      <c r="G37" s="10" t="s">
        <v>192</v>
      </c>
      <c r="H37" s="10" t="s">
        <v>193</v>
      </c>
      <c r="I37">
        <v>18</v>
      </c>
      <c r="J37">
        <f>SUM(I33:I37)</f>
        <v>55</v>
      </c>
    </row>
    <row r="38" spans="1:10" x14ac:dyDescent="0.25">
      <c r="A38" s="10"/>
      <c r="B38" s="10" t="s">
        <v>169</v>
      </c>
      <c r="C38" s="10" t="s">
        <v>170</v>
      </c>
      <c r="D38">
        <v>24</v>
      </c>
      <c r="F38" s="10" t="s">
        <v>300</v>
      </c>
      <c r="G38" s="10" t="s">
        <v>196</v>
      </c>
      <c r="H38" s="10" t="s">
        <v>197</v>
      </c>
      <c r="I38">
        <v>11</v>
      </c>
    </row>
    <row r="39" spans="1:10" x14ac:dyDescent="0.25">
      <c r="A39" s="10" t="s">
        <v>72</v>
      </c>
      <c r="D39" t="s">
        <v>39</v>
      </c>
      <c r="F39" s="10" t="s">
        <v>300</v>
      </c>
      <c r="G39" s="10" t="s">
        <v>112</v>
      </c>
      <c r="H39" s="10" t="s">
        <v>199</v>
      </c>
      <c r="I39">
        <v>20</v>
      </c>
      <c r="J39">
        <f>SUM(I38:I39)</f>
        <v>31</v>
      </c>
    </row>
    <row r="40" spans="1:10" x14ac:dyDescent="0.25">
      <c r="A40" s="10" t="s">
        <v>73</v>
      </c>
      <c r="D40">
        <v>854</v>
      </c>
      <c r="F40" s="10" t="s">
        <v>301</v>
      </c>
      <c r="G40" s="10" t="s">
        <v>200</v>
      </c>
      <c r="H40" s="10" t="s">
        <v>201</v>
      </c>
      <c r="I40">
        <v>1</v>
      </c>
    </row>
    <row r="41" spans="1:10" x14ac:dyDescent="0.25">
      <c r="A41" s="10"/>
      <c r="B41" s="10"/>
      <c r="C41" s="10"/>
      <c r="F41" s="10" t="s">
        <v>301</v>
      </c>
      <c r="G41" s="10" t="s">
        <v>204</v>
      </c>
      <c r="H41" s="10" t="s">
        <v>205</v>
      </c>
      <c r="I41">
        <v>3</v>
      </c>
    </row>
    <row r="42" spans="1:10" x14ac:dyDescent="0.25">
      <c r="A42" s="10" t="s">
        <v>47</v>
      </c>
      <c r="B42" s="10" t="s">
        <v>173</v>
      </c>
      <c r="C42" s="10" t="s">
        <v>174</v>
      </c>
      <c r="D42">
        <v>13</v>
      </c>
      <c r="F42" s="10" t="s">
        <v>301</v>
      </c>
      <c r="G42" s="10" t="s">
        <v>210</v>
      </c>
      <c r="H42" s="10" t="s">
        <v>211</v>
      </c>
      <c r="I42">
        <v>8</v>
      </c>
    </row>
    <row r="43" spans="1:10" x14ac:dyDescent="0.25">
      <c r="B43" s="10" t="s">
        <v>685</v>
      </c>
      <c r="C43" s="10" t="s">
        <v>686</v>
      </c>
      <c r="D43">
        <v>7</v>
      </c>
      <c r="F43" s="10" t="s">
        <v>301</v>
      </c>
      <c r="G43" s="10" t="s">
        <v>212</v>
      </c>
      <c r="H43" s="10" t="s">
        <v>213</v>
      </c>
      <c r="I43">
        <v>12</v>
      </c>
    </row>
    <row r="44" spans="1:10" x14ac:dyDescent="0.25">
      <c r="B44" s="10" t="s">
        <v>183</v>
      </c>
      <c r="C44" s="10" t="s">
        <v>184</v>
      </c>
      <c r="D44">
        <v>16</v>
      </c>
      <c r="F44" s="10" t="s">
        <v>301</v>
      </c>
      <c r="G44" s="10" t="s">
        <v>214</v>
      </c>
      <c r="H44" s="10" t="s">
        <v>215</v>
      </c>
      <c r="I44">
        <v>1</v>
      </c>
    </row>
    <row r="45" spans="1:10" x14ac:dyDescent="0.25">
      <c r="A45" s="10"/>
      <c r="B45" s="10" t="s">
        <v>738</v>
      </c>
      <c r="C45" s="10" t="s">
        <v>739</v>
      </c>
      <c r="D45">
        <v>1</v>
      </c>
      <c r="F45" s="10" t="s">
        <v>301</v>
      </c>
      <c r="G45" s="10" t="s">
        <v>220</v>
      </c>
      <c r="H45" s="10" t="s">
        <v>221</v>
      </c>
      <c r="I45">
        <v>13</v>
      </c>
    </row>
    <row r="46" spans="1:10" x14ac:dyDescent="0.25">
      <c r="A46" s="10"/>
      <c r="B46" s="10" t="s">
        <v>192</v>
      </c>
      <c r="C46" s="10" t="s">
        <v>193</v>
      </c>
      <c r="D46">
        <v>18</v>
      </c>
      <c r="F46" s="10" t="s">
        <v>301</v>
      </c>
      <c r="G46" s="10" t="s">
        <v>356</v>
      </c>
      <c r="H46" s="10" t="s">
        <v>740</v>
      </c>
      <c r="I46">
        <v>2</v>
      </c>
    </row>
    <row r="47" spans="1:10" x14ac:dyDescent="0.25">
      <c r="A47" s="10" t="s">
        <v>72</v>
      </c>
      <c r="B47" s="10"/>
      <c r="C47" s="10"/>
      <c r="D47" t="s">
        <v>39</v>
      </c>
      <c r="F47" s="10" t="s">
        <v>301</v>
      </c>
      <c r="G47" s="10" t="s">
        <v>224</v>
      </c>
      <c r="H47" s="10" t="s">
        <v>225</v>
      </c>
      <c r="I47">
        <v>10</v>
      </c>
    </row>
    <row r="48" spans="1:10" x14ac:dyDescent="0.25">
      <c r="A48" s="10" t="s">
        <v>73</v>
      </c>
      <c r="B48" s="10"/>
      <c r="C48" s="10"/>
      <c r="D48">
        <v>55</v>
      </c>
      <c r="F48" s="10" t="s">
        <v>301</v>
      </c>
      <c r="G48" s="10" t="s">
        <v>688</v>
      </c>
      <c r="H48" s="10" t="s">
        <v>689</v>
      </c>
      <c r="I48">
        <v>2</v>
      </c>
    </row>
    <row r="49" spans="1:9" x14ac:dyDescent="0.25">
      <c r="B49" s="10"/>
      <c r="C49" s="10"/>
      <c r="F49" s="10" t="s">
        <v>301</v>
      </c>
      <c r="G49" s="10" t="s">
        <v>226</v>
      </c>
      <c r="H49" s="10" t="s">
        <v>227</v>
      </c>
      <c r="I49">
        <v>2</v>
      </c>
    </row>
    <row r="50" spans="1:9" x14ac:dyDescent="0.25">
      <c r="A50" s="10" t="s">
        <v>48</v>
      </c>
      <c r="B50" s="10" t="s">
        <v>196</v>
      </c>
      <c r="C50" s="10" t="s">
        <v>197</v>
      </c>
      <c r="D50">
        <v>11</v>
      </c>
      <c r="F50" s="10" t="s">
        <v>301</v>
      </c>
      <c r="G50" s="10" t="s">
        <v>690</v>
      </c>
      <c r="H50" s="10" t="s">
        <v>691</v>
      </c>
      <c r="I50">
        <v>5</v>
      </c>
    </row>
    <row r="51" spans="1:9" x14ac:dyDescent="0.25">
      <c r="A51" s="10"/>
      <c r="B51" s="10" t="s">
        <v>112</v>
      </c>
      <c r="C51" s="10" t="s">
        <v>199</v>
      </c>
      <c r="D51">
        <v>20</v>
      </c>
      <c r="F51" s="10" t="s">
        <v>301</v>
      </c>
      <c r="G51" s="10" t="s">
        <v>228</v>
      </c>
      <c r="H51" s="10" t="s">
        <v>229</v>
      </c>
      <c r="I51">
        <v>5</v>
      </c>
    </row>
    <row r="52" spans="1:9" x14ac:dyDescent="0.25">
      <c r="A52" s="10" t="s">
        <v>72</v>
      </c>
      <c r="B52" s="10"/>
      <c r="C52" s="10"/>
      <c r="D52" t="s">
        <v>39</v>
      </c>
      <c r="F52" s="10" t="s">
        <v>301</v>
      </c>
      <c r="G52" s="10" t="s">
        <v>234</v>
      </c>
      <c r="H52" s="10" t="s">
        <v>235</v>
      </c>
      <c r="I52">
        <v>13</v>
      </c>
    </row>
    <row r="53" spans="1:9" x14ac:dyDescent="0.25">
      <c r="A53" s="10" t="s">
        <v>73</v>
      </c>
      <c r="B53" s="10"/>
      <c r="C53" s="10"/>
      <c r="D53">
        <v>31</v>
      </c>
      <c r="F53" s="10" t="s">
        <v>301</v>
      </c>
      <c r="G53" s="10" t="s">
        <v>236</v>
      </c>
      <c r="H53" s="10" t="s">
        <v>237</v>
      </c>
      <c r="I53">
        <v>38</v>
      </c>
    </row>
    <row r="54" spans="1:9" x14ac:dyDescent="0.25">
      <c r="B54" s="10"/>
      <c r="C54" s="10"/>
      <c r="F54" s="10" t="s">
        <v>301</v>
      </c>
      <c r="G54" s="10" t="s">
        <v>238</v>
      </c>
      <c r="H54" s="10" t="s">
        <v>239</v>
      </c>
      <c r="I54">
        <v>2</v>
      </c>
    </row>
    <row r="55" spans="1:9" x14ac:dyDescent="0.25">
      <c r="A55" s="10" t="s">
        <v>49</v>
      </c>
      <c r="B55" s="10" t="s">
        <v>200</v>
      </c>
      <c r="C55" s="10" t="s">
        <v>201</v>
      </c>
      <c r="D55">
        <v>1</v>
      </c>
      <c r="F55" s="10" t="s">
        <v>301</v>
      </c>
      <c r="G55" s="10" t="s">
        <v>240</v>
      </c>
      <c r="H55" s="10" t="s">
        <v>241</v>
      </c>
      <c r="I55">
        <v>14</v>
      </c>
    </row>
    <row r="56" spans="1:9" x14ac:dyDescent="0.25">
      <c r="B56" s="10" t="s">
        <v>204</v>
      </c>
      <c r="C56" s="10" t="s">
        <v>205</v>
      </c>
      <c r="D56">
        <v>3</v>
      </c>
      <c r="F56" s="10" t="s">
        <v>301</v>
      </c>
      <c r="G56" s="10" t="s">
        <v>692</v>
      </c>
      <c r="H56" s="10" t="s">
        <v>693</v>
      </c>
      <c r="I56">
        <v>3</v>
      </c>
    </row>
    <row r="57" spans="1:9" x14ac:dyDescent="0.25">
      <c r="B57" s="10" t="s">
        <v>210</v>
      </c>
      <c r="C57" s="10" t="s">
        <v>211</v>
      </c>
      <c r="D57">
        <v>8</v>
      </c>
      <c r="F57" s="10" t="s">
        <v>301</v>
      </c>
      <c r="G57" s="10" t="s">
        <v>242</v>
      </c>
      <c r="H57" s="10" t="s">
        <v>243</v>
      </c>
      <c r="I57">
        <v>1</v>
      </c>
    </row>
    <row r="58" spans="1:9" x14ac:dyDescent="0.25">
      <c r="B58" s="10" t="s">
        <v>212</v>
      </c>
      <c r="C58" s="10" t="s">
        <v>213</v>
      </c>
      <c r="D58">
        <v>12</v>
      </c>
      <c r="F58" s="10" t="s">
        <v>301</v>
      </c>
      <c r="G58" s="10" t="s">
        <v>254</v>
      </c>
      <c r="H58" s="10" t="s">
        <v>255</v>
      </c>
      <c r="I58">
        <v>5</v>
      </c>
    </row>
    <row r="59" spans="1:9" x14ac:dyDescent="0.25">
      <c r="B59" s="10" t="s">
        <v>214</v>
      </c>
      <c r="C59" s="10" t="s">
        <v>215</v>
      </c>
      <c r="D59">
        <v>1</v>
      </c>
      <c r="F59" s="10" t="s">
        <v>301</v>
      </c>
      <c r="G59" s="10" t="s">
        <v>256</v>
      </c>
      <c r="H59" s="10" t="s">
        <v>257</v>
      </c>
      <c r="I59">
        <v>8</v>
      </c>
    </row>
    <row r="60" spans="1:9" x14ac:dyDescent="0.25">
      <c r="B60" s="10" t="s">
        <v>220</v>
      </c>
      <c r="C60" s="10" t="s">
        <v>221</v>
      </c>
      <c r="D60">
        <v>13</v>
      </c>
      <c r="F60" s="10" t="s">
        <v>301</v>
      </c>
      <c r="G60" s="10" t="s">
        <v>258</v>
      </c>
      <c r="H60" s="10" t="s">
        <v>259</v>
      </c>
      <c r="I60">
        <v>14</v>
      </c>
    </row>
    <row r="61" spans="1:9" x14ac:dyDescent="0.25">
      <c r="B61" s="10" t="s">
        <v>356</v>
      </c>
      <c r="C61" s="10" t="s">
        <v>740</v>
      </c>
      <c r="D61">
        <v>2</v>
      </c>
      <c r="F61" s="10" t="s">
        <v>301</v>
      </c>
      <c r="G61" s="10" t="s">
        <v>694</v>
      </c>
      <c r="H61" s="10" t="s">
        <v>695</v>
      </c>
      <c r="I61">
        <v>2</v>
      </c>
    </row>
    <row r="62" spans="1:9" x14ac:dyDescent="0.25">
      <c r="B62" s="10" t="s">
        <v>224</v>
      </c>
      <c r="C62" s="10" t="s">
        <v>225</v>
      </c>
      <c r="D62">
        <v>10</v>
      </c>
      <c r="F62" s="10" t="s">
        <v>301</v>
      </c>
      <c r="G62" s="10" t="s">
        <v>262</v>
      </c>
      <c r="H62" s="10" t="s">
        <v>263</v>
      </c>
      <c r="I62">
        <v>14</v>
      </c>
    </row>
    <row r="63" spans="1:9" x14ac:dyDescent="0.25">
      <c r="B63" s="10" t="s">
        <v>688</v>
      </c>
      <c r="C63" s="10" t="s">
        <v>689</v>
      </c>
      <c r="D63">
        <v>2</v>
      </c>
      <c r="F63" s="10" t="s">
        <v>301</v>
      </c>
      <c r="G63" s="10" t="s">
        <v>264</v>
      </c>
      <c r="H63" s="10" t="s">
        <v>265</v>
      </c>
      <c r="I63">
        <v>1</v>
      </c>
    </row>
    <row r="64" spans="1:9" x14ac:dyDescent="0.25">
      <c r="B64" s="10" t="s">
        <v>226</v>
      </c>
      <c r="C64" s="10" t="s">
        <v>227</v>
      </c>
      <c r="D64">
        <v>2</v>
      </c>
      <c r="F64" s="10" t="s">
        <v>301</v>
      </c>
      <c r="G64" s="10" t="s">
        <v>266</v>
      </c>
      <c r="H64" s="10" t="s">
        <v>267</v>
      </c>
      <c r="I64">
        <v>12</v>
      </c>
    </row>
    <row r="65" spans="2:10" x14ac:dyDescent="0.25">
      <c r="B65" s="10" t="s">
        <v>690</v>
      </c>
      <c r="C65" s="10" t="s">
        <v>691</v>
      </c>
      <c r="D65">
        <v>5</v>
      </c>
      <c r="F65" s="10" t="s">
        <v>301</v>
      </c>
      <c r="G65" s="10" t="s">
        <v>270</v>
      </c>
      <c r="H65" s="10" t="s">
        <v>271</v>
      </c>
      <c r="I65">
        <v>1</v>
      </c>
    </row>
    <row r="66" spans="2:10" x14ac:dyDescent="0.25">
      <c r="B66" s="10" t="s">
        <v>228</v>
      </c>
      <c r="C66" s="10" t="s">
        <v>229</v>
      </c>
      <c r="D66">
        <v>5</v>
      </c>
      <c r="F66" s="10" t="s">
        <v>301</v>
      </c>
      <c r="G66" s="10" t="s">
        <v>272</v>
      </c>
      <c r="H66" s="10" t="s">
        <v>273</v>
      </c>
      <c r="I66">
        <v>4</v>
      </c>
    </row>
    <row r="67" spans="2:10" x14ac:dyDescent="0.25">
      <c r="B67" s="10" t="s">
        <v>234</v>
      </c>
      <c r="C67" s="10" t="s">
        <v>235</v>
      </c>
      <c r="D67">
        <v>13</v>
      </c>
      <c r="F67" s="10" t="s">
        <v>301</v>
      </c>
      <c r="G67" s="10" t="s">
        <v>274</v>
      </c>
      <c r="H67" s="10" t="s">
        <v>275</v>
      </c>
      <c r="I67">
        <v>2</v>
      </c>
    </row>
    <row r="68" spans="2:10" x14ac:dyDescent="0.25">
      <c r="B68" s="10" t="s">
        <v>236</v>
      </c>
      <c r="C68" s="10" t="s">
        <v>237</v>
      </c>
      <c r="D68">
        <v>38</v>
      </c>
      <c r="F68" s="10" t="s">
        <v>301</v>
      </c>
      <c r="G68" s="10" t="s">
        <v>276</v>
      </c>
      <c r="H68" s="10" t="s">
        <v>277</v>
      </c>
      <c r="I68">
        <v>6</v>
      </c>
    </row>
    <row r="69" spans="2:10" x14ac:dyDescent="0.25">
      <c r="B69" s="10" t="s">
        <v>238</v>
      </c>
      <c r="C69" s="10" t="s">
        <v>239</v>
      </c>
      <c r="D69">
        <v>2</v>
      </c>
      <c r="F69" s="10" t="s">
        <v>301</v>
      </c>
      <c r="G69" s="10" t="s">
        <v>278</v>
      </c>
      <c r="H69" s="10" t="s">
        <v>279</v>
      </c>
      <c r="I69">
        <v>2</v>
      </c>
    </row>
    <row r="70" spans="2:10" x14ac:dyDescent="0.25">
      <c r="B70" s="10" t="s">
        <v>240</v>
      </c>
      <c r="C70" s="10" t="s">
        <v>241</v>
      </c>
      <c r="D70">
        <v>14</v>
      </c>
      <c r="F70" s="10" t="s">
        <v>301</v>
      </c>
      <c r="G70" s="10" t="s">
        <v>280</v>
      </c>
      <c r="H70" s="10" t="s">
        <v>281</v>
      </c>
      <c r="I70">
        <v>7</v>
      </c>
    </row>
    <row r="71" spans="2:10" x14ac:dyDescent="0.25">
      <c r="B71" s="10" t="s">
        <v>692</v>
      </c>
      <c r="C71" s="10" t="s">
        <v>693</v>
      </c>
      <c r="D71">
        <v>3</v>
      </c>
      <c r="F71" s="10" t="s">
        <v>301</v>
      </c>
      <c r="G71" s="10" t="s">
        <v>282</v>
      </c>
      <c r="H71" s="10" t="s">
        <v>283</v>
      </c>
      <c r="I71">
        <v>3</v>
      </c>
    </row>
    <row r="72" spans="2:10" x14ac:dyDescent="0.25">
      <c r="B72" s="10" t="s">
        <v>242</v>
      </c>
      <c r="C72" s="10" t="s">
        <v>243</v>
      </c>
      <c r="D72">
        <v>1</v>
      </c>
      <c r="F72" s="10" t="s">
        <v>301</v>
      </c>
      <c r="G72" s="10" t="s">
        <v>286</v>
      </c>
      <c r="H72" s="10" t="s">
        <v>287</v>
      </c>
      <c r="I72">
        <v>3</v>
      </c>
      <c r="J72">
        <f>SUM(I40:I72)</f>
        <v>219</v>
      </c>
    </row>
    <row r="73" spans="2:10" x14ac:dyDescent="0.25">
      <c r="B73" s="10" t="s">
        <v>254</v>
      </c>
      <c r="C73" s="10" t="s">
        <v>255</v>
      </c>
      <c r="D73">
        <v>5</v>
      </c>
    </row>
    <row r="74" spans="2:10" x14ac:dyDescent="0.25">
      <c r="B74" s="10" t="s">
        <v>256</v>
      </c>
      <c r="C74" s="10" t="s">
        <v>257</v>
      </c>
      <c r="D74">
        <v>8</v>
      </c>
      <c r="H74" s="90" t="s">
        <v>444</v>
      </c>
      <c r="I74">
        <f>SUM(I3:I72)</f>
        <v>1463</v>
      </c>
    </row>
    <row r="75" spans="2:10" x14ac:dyDescent="0.25">
      <c r="B75" s="10" t="s">
        <v>258</v>
      </c>
      <c r="C75" s="10" t="s">
        <v>259</v>
      </c>
      <c r="D75">
        <v>14</v>
      </c>
      <c r="H75" s="90" t="s">
        <v>460</v>
      </c>
      <c r="I75">
        <f>D92</f>
        <v>1463</v>
      </c>
    </row>
    <row r="76" spans="2:10" x14ac:dyDescent="0.25">
      <c r="B76" s="10" t="s">
        <v>694</v>
      </c>
      <c r="C76" s="10" t="s">
        <v>695</v>
      </c>
      <c r="D76">
        <v>2</v>
      </c>
    </row>
    <row r="77" spans="2:10" x14ac:dyDescent="0.25">
      <c r="B77" s="10" t="s">
        <v>262</v>
      </c>
      <c r="C77" s="10" t="s">
        <v>263</v>
      </c>
      <c r="D77">
        <v>14</v>
      </c>
    </row>
    <row r="78" spans="2:10" x14ac:dyDescent="0.25">
      <c r="B78" s="10" t="s">
        <v>264</v>
      </c>
      <c r="C78" s="10" t="s">
        <v>265</v>
      </c>
      <c r="D78">
        <v>1</v>
      </c>
    </row>
    <row r="79" spans="2:10" x14ac:dyDescent="0.25">
      <c r="B79" s="10" t="s">
        <v>266</v>
      </c>
      <c r="C79" s="10" t="s">
        <v>267</v>
      </c>
      <c r="D79">
        <v>12</v>
      </c>
    </row>
    <row r="80" spans="2:10" x14ac:dyDescent="0.25">
      <c r="B80" s="10" t="s">
        <v>270</v>
      </c>
      <c r="C80" s="10" t="s">
        <v>271</v>
      </c>
      <c r="D80">
        <v>1</v>
      </c>
    </row>
    <row r="81" spans="1:4" x14ac:dyDescent="0.25">
      <c r="B81" s="10" t="s">
        <v>272</v>
      </c>
      <c r="C81" s="10" t="s">
        <v>273</v>
      </c>
      <c r="D81">
        <v>4</v>
      </c>
    </row>
    <row r="82" spans="1:4" x14ac:dyDescent="0.25">
      <c r="A82" s="10"/>
      <c r="B82" s="10" t="s">
        <v>274</v>
      </c>
      <c r="C82" s="10" t="s">
        <v>275</v>
      </c>
      <c r="D82">
        <v>2</v>
      </c>
    </row>
    <row r="83" spans="1:4" x14ac:dyDescent="0.25">
      <c r="A83" s="10"/>
      <c r="B83" s="10" t="s">
        <v>276</v>
      </c>
      <c r="C83" s="10" t="s">
        <v>277</v>
      </c>
      <c r="D83">
        <v>6</v>
      </c>
    </row>
    <row r="84" spans="1:4" x14ac:dyDescent="0.25">
      <c r="B84" s="10" t="s">
        <v>278</v>
      </c>
      <c r="C84" s="10" t="s">
        <v>279</v>
      </c>
      <c r="D84">
        <v>2</v>
      </c>
    </row>
    <row r="85" spans="1:4" x14ac:dyDescent="0.25">
      <c r="B85" s="10" t="s">
        <v>280</v>
      </c>
      <c r="C85" s="10" t="s">
        <v>281</v>
      </c>
      <c r="D85">
        <v>7</v>
      </c>
    </row>
    <row r="86" spans="1:4" x14ac:dyDescent="0.25">
      <c r="A86" s="10"/>
      <c r="B86" s="10" t="s">
        <v>282</v>
      </c>
      <c r="C86" s="10" t="s">
        <v>283</v>
      </c>
      <c r="D86">
        <v>3</v>
      </c>
    </row>
    <row r="87" spans="1:4" x14ac:dyDescent="0.25">
      <c r="B87" s="10" t="s">
        <v>286</v>
      </c>
      <c r="C87" s="10" t="s">
        <v>287</v>
      </c>
      <c r="D87">
        <v>3</v>
      </c>
    </row>
    <row r="88" spans="1:4" x14ac:dyDescent="0.25">
      <c r="A88" s="10" t="s">
        <v>72</v>
      </c>
      <c r="D88" t="s">
        <v>39</v>
      </c>
    </row>
    <row r="89" spans="1:4" x14ac:dyDescent="0.25">
      <c r="A89" s="10" t="s">
        <v>73</v>
      </c>
      <c r="D89">
        <v>219</v>
      </c>
    </row>
    <row r="91" spans="1:4" x14ac:dyDescent="0.25">
      <c r="D91" t="s">
        <v>39</v>
      </c>
    </row>
    <row r="92" spans="1:4" x14ac:dyDescent="0.25">
      <c r="A92" s="10" t="s">
        <v>73</v>
      </c>
      <c r="D92">
        <v>1463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2380-EB10-4C31-954E-AE730186F2E4}">
  <dimension ref="A1:K64"/>
  <sheetViews>
    <sheetView workbookViewId="0"/>
  </sheetViews>
  <sheetFormatPr defaultRowHeight="15" x14ac:dyDescent="0.25"/>
  <cols>
    <col min="1" max="1" width="37" bestFit="1" customWidth="1"/>
    <col min="2" max="7" width="9.140625" customWidth="1"/>
  </cols>
  <sheetData>
    <row r="1" spans="1:11" ht="23.25" customHeight="1" x14ac:dyDescent="0.35">
      <c r="A1" s="56" t="s">
        <v>402</v>
      </c>
      <c r="B1" s="56"/>
      <c r="C1" s="56"/>
      <c r="D1" s="56"/>
      <c r="E1" s="56"/>
      <c r="F1" s="56"/>
      <c r="G1" s="56"/>
    </row>
    <row r="2" spans="1:11" ht="23.25" x14ac:dyDescent="0.35">
      <c r="A2" s="56" t="s">
        <v>477</v>
      </c>
      <c r="B2" s="56"/>
      <c r="C2" s="56"/>
      <c r="D2" s="56"/>
      <c r="E2" s="56"/>
      <c r="F2" s="56"/>
      <c r="G2" s="56"/>
      <c r="I2" s="60" t="s">
        <v>409</v>
      </c>
      <c r="J2" s="60"/>
      <c r="K2" s="60"/>
    </row>
    <row r="3" spans="1:11" ht="23.25" x14ac:dyDescent="0.35">
      <c r="A3" s="56" t="s">
        <v>745</v>
      </c>
      <c r="B3" s="56"/>
      <c r="C3" s="56"/>
      <c r="D3" s="56"/>
      <c r="E3" s="56"/>
      <c r="F3" s="56"/>
      <c r="G3" s="56"/>
      <c r="I3" s="60"/>
      <c r="J3" s="60"/>
      <c r="K3" s="60"/>
    </row>
    <row r="4" spans="1:11" x14ac:dyDescent="0.25">
      <c r="A4" s="57" t="s">
        <v>440</v>
      </c>
      <c r="B4" s="57"/>
      <c r="C4" s="57"/>
      <c r="D4" s="57"/>
      <c r="E4" s="57"/>
      <c r="F4" s="57"/>
      <c r="G4" s="57"/>
    </row>
    <row r="7" spans="1:11" x14ac:dyDescent="0.25">
      <c r="A7" s="65" t="s">
        <v>394</v>
      </c>
      <c r="B7" s="64" t="s">
        <v>422</v>
      </c>
      <c r="C7" s="64" t="s">
        <v>423</v>
      </c>
      <c r="D7" s="64" t="s">
        <v>424</v>
      </c>
      <c r="E7" s="64" t="s">
        <v>425</v>
      </c>
      <c r="F7" s="64" t="s">
        <v>427</v>
      </c>
      <c r="G7" s="64" t="s">
        <v>431</v>
      </c>
    </row>
    <row r="8" spans="1:11" x14ac:dyDescent="0.25">
      <c r="A8" s="45" t="s">
        <v>296</v>
      </c>
      <c r="B8" s="14"/>
      <c r="C8" s="14"/>
      <c r="D8" s="14"/>
      <c r="E8" s="14"/>
      <c r="F8" s="14"/>
      <c r="G8" s="14"/>
    </row>
    <row r="9" spans="1:11" x14ac:dyDescent="0.25">
      <c r="A9" s="46" t="s">
        <v>74</v>
      </c>
      <c r="B9" s="14">
        <v>0</v>
      </c>
      <c r="C9" s="14">
        <v>0</v>
      </c>
      <c r="D9" s="14">
        <v>1</v>
      </c>
      <c r="E9" s="14">
        <v>0</v>
      </c>
      <c r="F9" s="14">
        <v>0</v>
      </c>
      <c r="G9" s="14">
        <v>1</v>
      </c>
    </row>
    <row r="10" spans="1:11" x14ac:dyDescent="0.25">
      <c r="A10" s="46" t="s">
        <v>87</v>
      </c>
      <c r="B10" s="14">
        <v>0</v>
      </c>
      <c r="C10" s="14">
        <v>0</v>
      </c>
      <c r="D10" s="14">
        <v>2</v>
      </c>
      <c r="E10" s="14">
        <v>1</v>
      </c>
      <c r="F10" s="14">
        <v>0</v>
      </c>
      <c r="G10" s="14">
        <v>3</v>
      </c>
    </row>
    <row r="11" spans="1:11" x14ac:dyDescent="0.25">
      <c r="A11" s="46" t="s">
        <v>89</v>
      </c>
      <c r="B11" s="14">
        <v>2</v>
      </c>
      <c r="C11" s="14">
        <v>2</v>
      </c>
      <c r="D11" s="14">
        <v>0</v>
      </c>
      <c r="E11" s="14">
        <v>0</v>
      </c>
      <c r="F11" s="14">
        <v>0</v>
      </c>
      <c r="G11" s="14">
        <v>4</v>
      </c>
    </row>
    <row r="12" spans="1:11" x14ac:dyDescent="0.25">
      <c r="A12" s="46" t="s">
        <v>91</v>
      </c>
      <c r="B12" s="14">
        <v>0</v>
      </c>
      <c r="C12" s="14">
        <v>2</v>
      </c>
      <c r="D12" s="14">
        <v>1</v>
      </c>
      <c r="E12" s="14">
        <v>4</v>
      </c>
      <c r="F12" s="14">
        <v>0</v>
      </c>
      <c r="G12" s="14">
        <v>7</v>
      </c>
    </row>
    <row r="13" spans="1:11" x14ac:dyDescent="0.25">
      <c r="A13" s="46" t="s">
        <v>93</v>
      </c>
      <c r="B13" s="14">
        <v>0</v>
      </c>
      <c r="C13" s="14">
        <v>1</v>
      </c>
      <c r="D13" s="14">
        <v>0</v>
      </c>
      <c r="E13" s="14">
        <v>0</v>
      </c>
      <c r="F13" s="14">
        <v>0</v>
      </c>
      <c r="G13" s="14">
        <v>1</v>
      </c>
    </row>
    <row r="14" spans="1:11" x14ac:dyDescent="0.25">
      <c r="A14" s="46" t="s">
        <v>95</v>
      </c>
      <c r="B14" s="14">
        <v>0</v>
      </c>
      <c r="C14" s="14">
        <v>1</v>
      </c>
      <c r="D14" s="14">
        <v>1</v>
      </c>
      <c r="E14" s="14">
        <v>3</v>
      </c>
      <c r="F14" s="14">
        <v>0</v>
      </c>
      <c r="G14" s="14">
        <v>5</v>
      </c>
    </row>
    <row r="15" spans="1:11" x14ac:dyDescent="0.25">
      <c r="A15" s="45" t="s">
        <v>433</v>
      </c>
      <c r="B15" s="14">
        <v>2</v>
      </c>
      <c r="C15" s="14">
        <v>6</v>
      </c>
      <c r="D15" s="14">
        <v>5</v>
      </c>
      <c r="E15" s="14">
        <v>8</v>
      </c>
      <c r="F15" s="14">
        <v>0</v>
      </c>
      <c r="G15" s="14">
        <v>21</v>
      </c>
    </row>
    <row r="16" spans="1:11" x14ac:dyDescent="0.25">
      <c r="A16" s="45" t="s">
        <v>297</v>
      </c>
      <c r="B16" s="14"/>
      <c r="C16" s="14"/>
      <c r="D16" s="14"/>
      <c r="E16" s="14"/>
      <c r="F16" s="14"/>
      <c r="G16" s="14"/>
    </row>
    <row r="17" spans="1:7" x14ac:dyDescent="0.25">
      <c r="A17" s="46" t="s">
        <v>101</v>
      </c>
      <c r="B17" s="14">
        <v>2</v>
      </c>
      <c r="C17" s="14">
        <v>7</v>
      </c>
      <c r="D17" s="14">
        <v>1</v>
      </c>
      <c r="E17" s="14">
        <v>0</v>
      </c>
      <c r="F17" s="14">
        <v>0</v>
      </c>
      <c r="G17" s="14">
        <v>10</v>
      </c>
    </row>
    <row r="18" spans="1:7" x14ac:dyDescent="0.25">
      <c r="A18" s="46" t="s">
        <v>103</v>
      </c>
      <c r="B18" s="14">
        <v>2</v>
      </c>
      <c r="C18" s="14">
        <v>5</v>
      </c>
      <c r="D18" s="14">
        <v>1</v>
      </c>
      <c r="E18" s="14">
        <v>0</v>
      </c>
      <c r="F18" s="14">
        <v>0</v>
      </c>
      <c r="G18" s="14">
        <v>8</v>
      </c>
    </row>
    <row r="19" spans="1:7" x14ac:dyDescent="0.25">
      <c r="A19" s="46" t="s">
        <v>80</v>
      </c>
      <c r="B19" s="14">
        <v>1</v>
      </c>
      <c r="C19" s="14">
        <v>0</v>
      </c>
      <c r="D19" s="14">
        <v>0</v>
      </c>
      <c r="E19" s="14">
        <v>0</v>
      </c>
      <c r="F19" s="14">
        <v>0</v>
      </c>
      <c r="G19" s="14">
        <v>1</v>
      </c>
    </row>
    <row r="20" spans="1:7" x14ac:dyDescent="0.25">
      <c r="A20" s="46" t="s">
        <v>106</v>
      </c>
      <c r="B20" s="14">
        <v>0</v>
      </c>
      <c r="C20" s="14">
        <v>0</v>
      </c>
      <c r="D20" s="14">
        <v>1</v>
      </c>
      <c r="E20" s="14">
        <v>0</v>
      </c>
      <c r="F20" s="14">
        <v>0</v>
      </c>
      <c r="G20" s="14">
        <v>1</v>
      </c>
    </row>
    <row r="21" spans="1:7" x14ac:dyDescent="0.25">
      <c r="A21" s="46" t="s">
        <v>108</v>
      </c>
      <c r="B21" s="14">
        <v>0</v>
      </c>
      <c r="C21" s="14">
        <v>1</v>
      </c>
      <c r="D21" s="14">
        <v>0</v>
      </c>
      <c r="E21" s="14">
        <v>0</v>
      </c>
      <c r="F21" s="14">
        <v>0</v>
      </c>
      <c r="G21" s="14">
        <v>1</v>
      </c>
    </row>
    <row r="22" spans="1:7" x14ac:dyDescent="0.25">
      <c r="A22" s="46" t="s">
        <v>114</v>
      </c>
      <c r="B22" s="14">
        <v>0</v>
      </c>
      <c r="C22" s="14">
        <v>3</v>
      </c>
      <c r="D22" s="14">
        <v>1</v>
      </c>
      <c r="E22" s="14">
        <v>0</v>
      </c>
      <c r="F22" s="14">
        <v>0</v>
      </c>
      <c r="G22" s="14">
        <v>4</v>
      </c>
    </row>
    <row r="23" spans="1:7" x14ac:dyDescent="0.25">
      <c r="A23" s="45" t="s">
        <v>434</v>
      </c>
      <c r="B23" s="14">
        <v>5</v>
      </c>
      <c r="C23" s="14">
        <v>16</v>
      </c>
      <c r="D23" s="14">
        <v>4</v>
      </c>
      <c r="E23" s="14">
        <v>0</v>
      </c>
      <c r="F23" s="14">
        <v>0</v>
      </c>
      <c r="G23" s="14">
        <v>25</v>
      </c>
    </row>
    <row r="24" spans="1:7" x14ac:dyDescent="0.25">
      <c r="A24" s="45" t="s">
        <v>298</v>
      </c>
      <c r="B24" s="14"/>
      <c r="C24" s="14"/>
      <c r="D24" s="14"/>
      <c r="E24" s="14"/>
      <c r="F24" s="14"/>
      <c r="G24" s="14"/>
    </row>
    <row r="25" spans="1:7" x14ac:dyDescent="0.25">
      <c r="A25" s="46" t="s">
        <v>124</v>
      </c>
      <c r="B25" s="14">
        <v>0</v>
      </c>
      <c r="C25" s="14">
        <v>2</v>
      </c>
      <c r="D25" s="14">
        <v>1</v>
      </c>
      <c r="E25" s="14">
        <v>1</v>
      </c>
      <c r="F25" s="14">
        <v>0</v>
      </c>
      <c r="G25" s="14">
        <v>4</v>
      </c>
    </row>
    <row r="26" spans="1:7" x14ac:dyDescent="0.25">
      <c r="A26" s="46" t="s">
        <v>126</v>
      </c>
      <c r="B26" s="14">
        <v>0</v>
      </c>
      <c r="C26" s="14">
        <v>3</v>
      </c>
      <c r="D26" s="14">
        <v>5</v>
      </c>
      <c r="E26" s="14">
        <v>1</v>
      </c>
      <c r="F26" s="14">
        <v>0</v>
      </c>
      <c r="G26" s="14">
        <v>9</v>
      </c>
    </row>
    <row r="27" spans="1:7" x14ac:dyDescent="0.25">
      <c r="A27" s="46" t="s">
        <v>128</v>
      </c>
      <c r="B27" s="14">
        <v>0</v>
      </c>
      <c r="C27" s="14">
        <v>4</v>
      </c>
      <c r="D27" s="14">
        <v>9</v>
      </c>
      <c r="E27" s="14">
        <v>0</v>
      </c>
      <c r="F27" s="14">
        <v>0</v>
      </c>
      <c r="G27" s="14">
        <v>13</v>
      </c>
    </row>
    <row r="28" spans="1:7" x14ac:dyDescent="0.25">
      <c r="A28" s="46" t="s">
        <v>134</v>
      </c>
      <c r="B28" s="14">
        <v>4</v>
      </c>
      <c r="C28" s="14">
        <v>4</v>
      </c>
      <c r="D28" s="14">
        <v>3</v>
      </c>
      <c r="E28" s="14">
        <v>1</v>
      </c>
      <c r="F28" s="14">
        <v>0</v>
      </c>
      <c r="G28" s="14">
        <v>12</v>
      </c>
    </row>
    <row r="29" spans="1:7" x14ac:dyDescent="0.25">
      <c r="A29" s="46" t="s">
        <v>141</v>
      </c>
      <c r="B29" s="14">
        <v>1</v>
      </c>
      <c r="C29" s="14">
        <v>2</v>
      </c>
      <c r="D29" s="14">
        <v>2</v>
      </c>
      <c r="E29" s="14">
        <v>0</v>
      </c>
      <c r="F29" s="14">
        <v>0</v>
      </c>
      <c r="G29" s="14">
        <v>5</v>
      </c>
    </row>
    <row r="30" spans="1:7" x14ac:dyDescent="0.25">
      <c r="A30" s="46" t="s">
        <v>145</v>
      </c>
      <c r="B30" s="14">
        <v>0</v>
      </c>
      <c r="C30" s="14">
        <v>2</v>
      </c>
      <c r="D30" s="14">
        <v>1</v>
      </c>
      <c r="E30" s="14">
        <v>0</v>
      </c>
      <c r="F30" s="14">
        <v>0</v>
      </c>
      <c r="G30" s="14">
        <v>3</v>
      </c>
    </row>
    <row r="31" spans="1:7" x14ac:dyDescent="0.25">
      <c r="A31" s="46" t="s">
        <v>159</v>
      </c>
      <c r="B31" s="14">
        <v>0</v>
      </c>
      <c r="C31" s="14">
        <v>0</v>
      </c>
      <c r="D31" s="14">
        <v>1</v>
      </c>
      <c r="E31" s="14">
        <v>0</v>
      </c>
      <c r="F31" s="14">
        <v>0</v>
      </c>
      <c r="G31" s="14">
        <v>1</v>
      </c>
    </row>
    <row r="32" spans="1:7" x14ac:dyDescent="0.25">
      <c r="A32" s="46" t="s">
        <v>163</v>
      </c>
      <c r="B32" s="14">
        <v>1</v>
      </c>
      <c r="C32" s="14">
        <v>4</v>
      </c>
      <c r="D32" s="14">
        <v>14</v>
      </c>
      <c r="E32" s="14">
        <v>0</v>
      </c>
      <c r="F32" s="14">
        <v>0</v>
      </c>
      <c r="G32" s="14">
        <v>19</v>
      </c>
    </row>
    <row r="33" spans="1:7" x14ac:dyDescent="0.25">
      <c r="A33" s="46" t="s">
        <v>165</v>
      </c>
      <c r="B33" s="14">
        <v>0</v>
      </c>
      <c r="C33" s="14">
        <v>2</v>
      </c>
      <c r="D33" s="14">
        <v>3</v>
      </c>
      <c r="E33" s="14">
        <v>0</v>
      </c>
      <c r="F33" s="14">
        <v>0</v>
      </c>
      <c r="G33" s="14">
        <v>5</v>
      </c>
    </row>
    <row r="34" spans="1:7" x14ac:dyDescent="0.25">
      <c r="A34" s="46" t="s">
        <v>169</v>
      </c>
      <c r="B34" s="14">
        <v>0</v>
      </c>
      <c r="C34" s="14">
        <v>3</v>
      </c>
      <c r="D34" s="14">
        <v>3</v>
      </c>
      <c r="E34" s="14">
        <v>0</v>
      </c>
      <c r="F34" s="14">
        <v>0</v>
      </c>
      <c r="G34" s="14">
        <v>6</v>
      </c>
    </row>
    <row r="35" spans="1:7" x14ac:dyDescent="0.25">
      <c r="A35" s="45" t="s">
        <v>435</v>
      </c>
      <c r="B35" s="14">
        <v>6</v>
      </c>
      <c r="C35" s="14">
        <v>26</v>
      </c>
      <c r="D35" s="14">
        <v>42</v>
      </c>
      <c r="E35" s="14">
        <v>3</v>
      </c>
      <c r="F35" s="14">
        <v>0</v>
      </c>
      <c r="G35" s="14">
        <v>77</v>
      </c>
    </row>
    <row r="36" spans="1:7" x14ac:dyDescent="0.25">
      <c r="A36" s="45" t="s">
        <v>299</v>
      </c>
      <c r="B36" s="14"/>
      <c r="C36" s="14"/>
      <c r="D36" s="14"/>
      <c r="E36" s="14"/>
      <c r="F36" s="14"/>
      <c r="G36" s="14"/>
    </row>
    <row r="37" spans="1:7" x14ac:dyDescent="0.25">
      <c r="A37" s="46" t="s">
        <v>173</v>
      </c>
      <c r="B37" s="14">
        <v>1</v>
      </c>
      <c r="C37" s="14">
        <v>0</v>
      </c>
      <c r="D37" s="14">
        <v>1</v>
      </c>
      <c r="E37" s="14">
        <v>0</v>
      </c>
      <c r="F37" s="14">
        <v>0</v>
      </c>
      <c r="G37" s="14">
        <v>2</v>
      </c>
    </row>
    <row r="38" spans="1:7" x14ac:dyDescent="0.25">
      <c r="A38" s="46" t="s">
        <v>183</v>
      </c>
      <c r="B38" s="14">
        <v>0</v>
      </c>
      <c r="C38" s="14">
        <v>1</v>
      </c>
      <c r="D38" s="14">
        <v>1</v>
      </c>
      <c r="E38" s="14">
        <v>0</v>
      </c>
      <c r="F38" s="14">
        <v>0</v>
      </c>
      <c r="G38" s="14">
        <v>2</v>
      </c>
    </row>
    <row r="39" spans="1:7" x14ac:dyDescent="0.25">
      <c r="A39" s="46" t="s">
        <v>188</v>
      </c>
      <c r="B39" s="14">
        <v>0</v>
      </c>
      <c r="C39" s="14">
        <v>1</v>
      </c>
      <c r="D39" s="14">
        <v>0</v>
      </c>
      <c r="E39" s="14">
        <v>0</v>
      </c>
      <c r="F39" s="14">
        <v>0</v>
      </c>
      <c r="G39" s="14">
        <v>1</v>
      </c>
    </row>
    <row r="40" spans="1:7" x14ac:dyDescent="0.25">
      <c r="A40" s="46" t="s">
        <v>190</v>
      </c>
      <c r="B40" s="14">
        <v>0</v>
      </c>
      <c r="C40" s="14">
        <v>1</v>
      </c>
      <c r="D40" s="14">
        <v>0</v>
      </c>
      <c r="E40" s="14">
        <v>0</v>
      </c>
      <c r="F40" s="14">
        <v>0</v>
      </c>
      <c r="G40" s="14">
        <v>1</v>
      </c>
    </row>
    <row r="41" spans="1:7" x14ac:dyDescent="0.25">
      <c r="A41" s="46" t="s">
        <v>192</v>
      </c>
      <c r="B41" s="14">
        <v>3</v>
      </c>
      <c r="C41" s="14">
        <v>1</v>
      </c>
      <c r="D41" s="14">
        <v>1</v>
      </c>
      <c r="E41" s="14">
        <v>1</v>
      </c>
      <c r="F41" s="14">
        <v>0</v>
      </c>
      <c r="G41" s="14">
        <v>6</v>
      </c>
    </row>
    <row r="42" spans="1:7" x14ac:dyDescent="0.25">
      <c r="A42" s="45" t="s">
        <v>436</v>
      </c>
      <c r="B42" s="14">
        <v>4</v>
      </c>
      <c r="C42" s="14">
        <v>4</v>
      </c>
      <c r="D42" s="14">
        <v>3</v>
      </c>
      <c r="E42" s="14">
        <v>1</v>
      </c>
      <c r="F42" s="14">
        <v>0</v>
      </c>
      <c r="G42" s="14">
        <v>12</v>
      </c>
    </row>
    <row r="43" spans="1:7" x14ac:dyDescent="0.25">
      <c r="A43" s="45" t="s">
        <v>301</v>
      </c>
      <c r="B43" s="14"/>
      <c r="C43" s="14"/>
      <c r="D43" s="14"/>
      <c r="E43" s="14"/>
      <c r="F43" s="14"/>
      <c r="G43" s="14"/>
    </row>
    <row r="44" spans="1:7" x14ac:dyDescent="0.25">
      <c r="A44" s="46" t="s">
        <v>204</v>
      </c>
      <c r="B44" s="14">
        <v>0</v>
      </c>
      <c r="C44" s="14">
        <v>1</v>
      </c>
      <c r="D44" s="14">
        <v>0</v>
      </c>
      <c r="E44" s="14">
        <v>0</v>
      </c>
      <c r="F44" s="14">
        <v>0</v>
      </c>
      <c r="G44" s="14">
        <v>1</v>
      </c>
    </row>
    <row r="45" spans="1:7" x14ac:dyDescent="0.25">
      <c r="A45" s="46" t="s">
        <v>212</v>
      </c>
      <c r="B45" s="14">
        <v>0</v>
      </c>
      <c r="C45" s="14">
        <v>1</v>
      </c>
      <c r="D45" s="14">
        <v>0</v>
      </c>
      <c r="E45" s="14">
        <v>0</v>
      </c>
      <c r="F45" s="14">
        <v>0</v>
      </c>
      <c r="G45" s="14">
        <v>1</v>
      </c>
    </row>
    <row r="46" spans="1:7" x14ac:dyDescent="0.25">
      <c r="A46" s="46" t="s">
        <v>224</v>
      </c>
      <c r="B46" s="14">
        <v>0</v>
      </c>
      <c r="C46" s="14">
        <v>0</v>
      </c>
      <c r="D46" s="14">
        <v>2</v>
      </c>
      <c r="E46" s="14">
        <v>0</v>
      </c>
      <c r="F46" s="14">
        <v>0</v>
      </c>
      <c r="G46" s="14">
        <v>2</v>
      </c>
    </row>
    <row r="47" spans="1:7" x14ac:dyDescent="0.25">
      <c r="A47" s="46" t="s">
        <v>226</v>
      </c>
      <c r="B47" s="14">
        <v>2</v>
      </c>
      <c r="C47" s="14">
        <v>0</v>
      </c>
      <c r="D47" s="14">
        <v>0</v>
      </c>
      <c r="E47" s="14">
        <v>0</v>
      </c>
      <c r="F47" s="14">
        <v>0</v>
      </c>
      <c r="G47" s="14">
        <v>2</v>
      </c>
    </row>
    <row r="48" spans="1:7" x14ac:dyDescent="0.25">
      <c r="A48" s="46" t="s">
        <v>230</v>
      </c>
      <c r="B48" s="14">
        <v>0</v>
      </c>
      <c r="C48" s="14">
        <v>0</v>
      </c>
      <c r="D48" s="14">
        <v>2</v>
      </c>
      <c r="E48" s="14">
        <v>0</v>
      </c>
      <c r="F48" s="14">
        <v>0</v>
      </c>
      <c r="G48" s="14">
        <v>2</v>
      </c>
    </row>
    <row r="49" spans="1:7" x14ac:dyDescent="0.25">
      <c r="A49" s="46" t="s">
        <v>234</v>
      </c>
      <c r="B49" s="14">
        <v>0</v>
      </c>
      <c r="C49" s="14">
        <v>2</v>
      </c>
      <c r="D49" s="14">
        <v>0</v>
      </c>
      <c r="E49" s="14">
        <v>0</v>
      </c>
      <c r="F49" s="14">
        <v>0</v>
      </c>
      <c r="G49" s="14">
        <v>2</v>
      </c>
    </row>
    <row r="50" spans="1:7" x14ac:dyDescent="0.25">
      <c r="A50" s="46" t="s">
        <v>236</v>
      </c>
      <c r="B50" s="14">
        <v>0</v>
      </c>
      <c r="C50" s="14">
        <v>1</v>
      </c>
      <c r="D50" s="14">
        <v>0</v>
      </c>
      <c r="E50" s="14">
        <v>0</v>
      </c>
      <c r="F50" s="14">
        <v>0</v>
      </c>
      <c r="G50" s="14">
        <v>1</v>
      </c>
    </row>
    <row r="51" spans="1:7" x14ac:dyDescent="0.25">
      <c r="A51" s="46" t="s">
        <v>238</v>
      </c>
      <c r="B51" s="14">
        <v>0</v>
      </c>
      <c r="C51" s="14">
        <v>0</v>
      </c>
      <c r="D51" s="14">
        <v>1</v>
      </c>
      <c r="E51" s="14">
        <v>1</v>
      </c>
      <c r="F51" s="14">
        <v>0</v>
      </c>
      <c r="G51" s="14">
        <v>2</v>
      </c>
    </row>
    <row r="52" spans="1:7" x14ac:dyDescent="0.25">
      <c r="A52" s="46" t="s">
        <v>240</v>
      </c>
      <c r="B52" s="14">
        <v>0</v>
      </c>
      <c r="C52" s="14">
        <v>2</v>
      </c>
      <c r="D52" s="14">
        <v>5</v>
      </c>
      <c r="E52" s="14">
        <v>3</v>
      </c>
      <c r="F52" s="14">
        <v>0</v>
      </c>
      <c r="G52" s="14">
        <v>10</v>
      </c>
    </row>
    <row r="53" spans="1:7" x14ac:dyDescent="0.25">
      <c r="A53" s="46" t="s">
        <v>256</v>
      </c>
      <c r="B53" s="14">
        <v>0</v>
      </c>
      <c r="C53" s="14">
        <v>1</v>
      </c>
      <c r="D53" s="14">
        <v>0</v>
      </c>
      <c r="E53" s="14">
        <v>0</v>
      </c>
      <c r="F53" s="14">
        <v>0</v>
      </c>
      <c r="G53" s="14">
        <v>1</v>
      </c>
    </row>
    <row r="54" spans="1:7" x14ac:dyDescent="0.25">
      <c r="A54" s="46" t="s">
        <v>258</v>
      </c>
      <c r="B54" s="14">
        <v>0</v>
      </c>
      <c r="C54" s="14">
        <v>1</v>
      </c>
      <c r="D54" s="14">
        <v>0</v>
      </c>
      <c r="E54" s="14">
        <v>0</v>
      </c>
      <c r="F54" s="14">
        <v>0</v>
      </c>
      <c r="G54" s="14">
        <v>1</v>
      </c>
    </row>
    <row r="55" spans="1:7" x14ac:dyDescent="0.25">
      <c r="A55" s="46" t="s">
        <v>262</v>
      </c>
      <c r="B55" s="14">
        <v>0</v>
      </c>
      <c r="C55" s="14">
        <v>1</v>
      </c>
      <c r="D55" s="14">
        <v>0</v>
      </c>
      <c r="E55" s="14">
        <v>0</v>
      </c>
      <c r="F55" s="14">
        <v>0</v>
      </c>
      <c r="G55" s="14">
        <v>1</v>
      </c>
    </row>
    <row r="56" spans="1:7" x14ac:dyDescent="0.25">
      <c r="A56" s="46" t="s">
        <v>266</v>
      </c>
      <c r="B56" s="14">
        <v>0</v>
      </c>
      <c r="C56" s="14">
        <v>1</v>
      </c>
      <c r="D56" s="14">
        <v>4</v>
      </c>
      <c r="E56" s="14">
        <v>0</v>
      </c>
      <c r="F56" s="14">
        <v>0</v>
      </c>
      <c r="G56" s="14">
        <v>5</v>
      </c>
    </row>
    <row r="57" spans="1:7" x14ac:dyDescent="0.25">
      <c r="A57" s="46" t="s">
        <v>274</v>
      </c>
      <c r="B57" s="14">
        <v>0</v>
      </c>
      <c r="C57" s="14">
        <v>0</v>
      </c>
      <c r="D57" s="14">
        <v>1</v>
      </c>
      <c r="E57" s="14">
        <v>1</v>
      </c>
      <c r="F57" s="14">
        <v>0</v>
      </c>
      <c r="G57" s="14">
        <v>2</v>
      </c>
    </row>
    <row r="58" spans="1:7" x14ac:dyDescent="0.25">
      <c r="A58" s="46" t="s">
        <v>276</v>
      </c>
      <c r="B58" s="14">
        <v>0</v>
      </c>
      <c r="C58" s="14">
        <v>1</v>
      </c>
      <c r="D58" s="14">
        <v>1</v>
      </c>
      <c r="E58" s="14">
        <v>1</v>
      </c>
      <c r="F58" s="14">
        <v>0</v>
      </c>
      <c r="G58" s="14">
        <v>3</v>
      </c>
    </row>
    <row r="59" spans="1:7" x14ac:dyDescent="0.25">
      <c r="A59" s="46" t="s">
        <v>278</v>
      </c>
      <c r="B59" s="14">
        <v>0</v>
      </c>
      <c r="C59" s="14">
        <v>1</v>
      </c>
      <c r="D59" s="14">
        <v>0</v>
      </c>
      <c r="E59" s="14">
        <v>0</v>
      </c>
      <c r="F59" s="14">
        <v>0</v>
      </c>
      <c r="G59" s="14">
        <v>1</v>
      </c>
    </row>
    <row r="60" spans="1:7" x14ac:dyDescent="0.25">
      <c r="A60" s="45" t="s">
        <v>438</v>
      </c>
      <c r="B60" s="14">
        <v>2</v>
      </c>
      <c r="C60" s="14">
        <v>13</v>
      </c>
      <c r="D60" s="14">
        <v>16</v>
      </c>
      <c r="E60" s="14">
        <v>6</v>
      </c>
      <c r="F60" s="14">
        <v>0</v>
      </c>
      <c r="G60" s="14">
        <v>37</v>
      </c>
    </row>
    <row r="61" spans="1:7" x14ac:dyDescent="0.25">
      <c r="A61" s="45" t="s">
        <v>300</v>
      </c>
      <c r="B61" s="14"/>
      <c r="C61" s="14"/>
      <c r="D61" s="14"/>
      <c r="E61" s="14"/>
      <c r="F61" s="14"/>
      <c r="G61" s="14"/>
    </row>
    <row r="62" spans="1:7" x14ac:dyDescent="0.25">
      <c r="A62" s="46" t="s">
        <v>196</v>
      </c>
      <c r="B62" s="14">
        <v>0</v>
      </c>
      <c r="C62" s="14">
        <v>1</v>
      </c>
      <c r="D62" s="14">
        <v>0</v>
      </c>
      <c r="E62" s="14">
        <v>0</v>
      </c>
      <c r="F62" s="14">
        <v>0</v>
      </c>
      <c r="G62" s="14">
        <v>1</v>
      </c>
    </row>
    <row r="63" spans="1:7" x14ac:dyDescent="0.25">
      <c r="A63" s="45" t="s">
        <v>445</v>
      </c>
      <c r="B63" s="14">
        <v>0</v>
      </c>
      <c r="C63" s="14">
        <v>1</v>
      </c>
      <c r="D63" s="14">
        <v>0</v>
      </c>
      <c r="E63" s="14">
        <v>0</v>
      </c>
      <c r="F63" s="14">
        <v>0</v>
      </c>
      <c r="G63" s="14">
        <v>1</v>
      </c>
    </row>
    <row r="64" spans="1:7" x14ac:dyDescent="0.25">
      <c r="A64" s="66" t="s">
        <v>407</v>
      </c>
      <c r="B64" s="64">
        <v>19</v>
      </c>
      <c r="C64" s="64">
        <v>66</v>
      </c>
      <c r="D64" s="64">
        <v>70</v>
      </c>
      <c r="E64" s="64">
        <v>18</v>
      </c>
      <c r="F64" s="64">
        <v>0</v>
      </c>
      <c r="G64" s="64">
        <v>173</v>
      </c>
    </row>
  </sheetData>
  <hyperlinks>
    <hyperlink ref="I2:K3" location="'Table of Contents'!A1" display="Click here to return to Table of Contents" xr:uid="{BE00D9BE-92C9-490D-AE6B-E0B2AC70AE8D}"/>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74F2A-2FBC-44DB-8D4A-C636AFC49486}">
  <sheetPr>
    <tabColor rgb="FF0070C0"/>
  </sheetPr>
  <dimension ref="A1:T74"/>
  <sheetViews>
    <sheetView workbookViewId="0"/>
  </sheetViews>
  <sheetFormatPr defaultRowHeight="15" x14ac:dyDescent="0.25"/>
  <cols>
    <col min="11" max="11" width="25.7109375" bestFit="1" customWidth="1"/>
    <col min="12" max="12" width="33.140625" bestFit="1" customWidth="1"/>
  </cols>
  <sheetData>
    <row r="1" spans="1:20" x14ac:dyDescent="0.25">
      <c r="A1" s="10" t="s">
        <v>53</v>
      </c>
      <c r="B1" s="10" t="s">
        <v>54</v>
      </c>
      <c r="C1" s="10" t="s">
        <v>55</v>
      </c>
      <c r="D1" t="s">
        <v>56</v>
      </c>
      <c r="E1" t="s">
        <v>57</v>
      </c>
      <c r="F1" t="s">
        <v>58</v>
      </c>
      <c r="G1" t="s">
        <v>59</v>
      </c>
      <c r="H1" t="s">
        <v>61</v>
      </c>
      <c r="I1" t="s">
        <v>64</v>
      </c>
      <c r="K1" t="s">
        <v>410</v>
      </c>
    </row>
    <row r="2" spans="1:20" x14ac:dyDescent="0.25">
      <c r="A2" s="10" t="s">
        <v>37</v>
      </c>
      <c r="B2" s="10" t="s">
        <v>290</v>
      </c>
      <c r="C2" s="10" t="s">
        <v>65</v>
      </c>
      <c r="D2" t="s">
        <v>39</v>
      </c>
      <c r="E2" t="s">
        <v>39</v>
      </c>
      <c r="F2" t="s">
        <v>39</v>
      </c>
      <c r="G2" t="s">
        <v>39</v>
      </c>
      <c r="H2" t="s">
        <v>39</v>
      </c>
      <c r="I2" t="s">
        <v>39</v>
      </c>
      <c r="K2" s="10" t="s">
        <v>394</v>
      </c>
      <c r="L2" s="10" t="s">
        <v>411</v>
      </c>
      <c r="M2" s="10" t="s">
        <v>412</v>
      </c>
      <c r="N2" s="10" t="s">
        <v>413</v>
      </c>
      <c r="O2" s="10" t="s">
        <v>414</v>
      </c>
      <c r="P2" s="10" t="s">
        <v>415</v>
      </c>
      <c r="Q2" s="10" t="s">
        <v>416</v>
      </c>
      <c r="R2" s="10" t="s">
        <v>418</v>
      </c>
      <c r="S2" t="s">
        <v>421</v>
      </c>
    </row>
    <row r="3" spans="1:20" x14ac:dyDescent="0.25">
      <c r="A3" s="10" t="s">
        <v>44</v>
      </c>
      <c r="B3" s="10" t="s">
        <v>74</v>
      </c>
      <c r="C3" s="10" t="s">
        <v>75</v>
      </c>
      <c r="D3">
        <v>0</v>
      </c>
      <c r="E3">
        <v>0</v>
      </c>
      <c r="F3">
        <v>1</v>
      </c>
      <c r="G3">
        <v>0</v>
      </c>
      <c r="H3">
        <v>0</v>
      </c>
      <c r="I3">
        <v>1</v>
      </c>
      <c r="K3" s="10" t="s">
        <v>296</v>
      </c>
      <c r="L3" s="10" t="s">
        <v>74</v>
      </c>
      <c r="M3" s="10" t="s">
        <v>75</v>
      </c>
      <c r="N3">
        <v>0</v>
      </c>
      <c r="O3">
        <v>0</v>
      </c>
      <c r="P3">
        <v>1</v>
      </c>
      <c r="Q3">
        <v>0</v>
      </c>
      <c r="R3">
        <v>0</v>
      </c>
      <c r="S3">
        <v>1</v>
      </c>
    </row>
    <row r="4" spans="1:20" x14ac:dyDescent="0.25">
      <c r="A4" s="10"/>
      <c r="B4" s="10" t="s">
        <v>87</v>
      </c>
      <c r="C4" s="10" t="s">
        <v>88</v>
      </c>
      <c r="D4">
        <v>0</v>
      </c>
      <c r="E4">
        <v>0</v>
      </c>
      <c r="F4">
        <v>2</v>
      </c>
      <c r="G4">
        <v>1</v>
      </c>
      <c r="H4">
        <v>0</v>
      </c>
      <c r="I4">
        <v>3</v>
      </c>
      <c r="K4" s="10" t="s">
        <v>296</v>
      </c>
      <c r="L4" s="10" t="s">
        <v>87</v>
      </c>
      <c r="M4" s="10" t="s">
        <v>88</v>
      </c>
      <c r="N4">
        <v>0</v>
      </c>
      <c r="O4">
        <v>0</v>
      </c>
      <c r="P4">
        <v>2</v>
      </c>
      <c r="Q4">
        <v>1</v>
      </c>
      <c r="R4">
        <v>0</v>
      </c>
      <c r="S4">
        <v>3</v>
      </c>
    </row>
    <row r="5" spans="1:20" x14ac:dyDescent="0.25">
      <c r="A5" s="10"/>
      <c r="B5" s="10" t="s">
        <v>89</v>
      </c>
      <c r="C5" s="10" t="s">
        <v>90</v>
      </c>
      <c r="D5">
        <v>2</v>
      </c>
      <c r="E5">
        <v>2</v>
      </c>
      <c r="F5">
        <v>0</v>
      </c>
      <c r="G5">
        <v>0</v>
      </c>
      <c r="H5">
        <v>0</v>
      </c>
      <c r="I5">
        <v>4</v>
      </c>
      <c r="K5" s="10" t="s">
        <v>296</v>
      </c>
      <c r="L5" s="10" t="s">
        <v>89</v>
      </c>
      <c r="M5" s="10" t="s">
        <v>90</v>
      </c>
      <c r="N5">
        <v>2</v>
      </c>
      <c r="O5">
        <v>2</v>
      </c>
      <c r="P5">
        <v>0</v>
      </c>
      <c r="Q5">
        <v>0</v>
      </c>
      <c r="R5">
        <v>0</v>
      </c>
      <c r="S5">
        <v>4</v>
      </c>
    </row>
    <row r="6" spans="1:20" x14ac:dyDescent="0.25">
      <c r="A6" s="10"/>
      <c r="B6" s="10" t="s">
        <v>91</v>
      </c>
      <c r="C6" s="10" t="s">
        <v>92</v>
      </c>
      <c r="D6">
        <v>0</v>
      </c>
      <c r="E6">
        <v>2</v>
      </c>
      <c r="F6">
        <v>1</v>
      </c>
      <c r="G6">
        <v>4</v>
      </c>
      <c r="H6">
        <v>0</v>
      </c>
      <c r="I6">
        <v>7</v>
      </c>
      <c r="K6" s="10" t="s">
        <v>296</v>
      </c>
      <c r="L6" s="10" t="s">
        <v>91</v>
      </c>
      <c r="M6" s="10" t="s">
        <v>92</v>
      </c>
      <c r="N6">
        <v>0</v>
      </c>
      <c r="O6">
        <v>2</v>
      </c>
      <c r="P6">
        <v>1</v>
      </c>
      <c r="Q6">
        <v>4</v>
      </c>
      <c r="R6">
        <v>0</v>
      </c>
      <c r="S6">
        <v>7</v>
      </c>
    </row>
    <row r="7" spans="1:20" x14ac:dyDescent="0.25">
      <c r="A7" s="10"/>
      <c r="B7" s="10" t="s">
        <v>93</v>
      </c>
      <c r="C7" s="10" t="s">
        <v>94</v>
      </c>
      <c r="D7">
        <v>0</v>
      </c>
      <c r="E7">
        <v>1</v>
      </c>
      <c r="F7">
        <v>0</v>
      </c>
      <c r="G7">
        <v>0</v>
      </c>
      <c r="H7">
        <v>0</v>
      </c>
      <c r="I7">
        <v>1</v>
      </c>
      <c r="K7" s="10" t="s">
        <v>296</v>
      </c>
      <c r="L7" s="10" t="s">
        <v>93</v>
      </c>
      <c r="M7" s="10" t="s">
        <v>94</v>
      </c>
      <c r="N7">
        <v>0</v>
      </c>
      <c r="O7">
        <v>1</v>
      </c>
      <c r="P7">
        <v>0</v>
      </c>
      <c r="Q7">
        <v>0</v>
      </c>
      <c r="R7">
        <v>0</v>
      </c>
      <c r="S7">
        <v>1</v>
      </c>
    </row>
    <row r="8" spans="1:20" x14ac:dyDescent="0.25">
      <c r="B8" s="10" t="s">
        <v>95</v>
      </c>
      <c r="C8" s="10" t="s">
        <v>96</v>
      </c>
      <c r="D8">
        <v>0</v>
      </c>
      <c r="E8">
        <v>1</v>
      </c>
      <c r="F8">
        <v>1</v>
      </c>
      <c r="G8">
        <v>3</v>
      </c>
      <c r="H8">
        <v>0</v>
      </c>
      <c r="I8">
        <v>5</v>
      </c>
      <c r="K8" s="79" t="s">
        <v>296</v>
      </c>
      <c r="L8" s="79" t="s">
        <v>95</v>
      </c>
      <c r="M8" s="79" t="s">
        <v>96</v>
      </c>
      <c r="N8" s="35">
        <v>0</v>
      </c>
      <c r="O8" s="35">
        <v>1</v>
      </c>
      <c r="P8" s="35">
        <v>1</v>
      </c>
      <c r="Q8" s="35">
        <v>3</v>
      </c>
      <c r="R8" s="35">
        <v>0</v>
      </c>
      <c r="S8" s="35">
        <v>5</v>
      </c>
      <c r="T8">
        <f>SUM(S3:S8)</f>
        <v>21</v>
      </c>
    </row>
    <row r="9" spans="1:20" x14ac:dyDescent="0.25">
      <c r="A9" s="10" t="s">
        <v>72</v>
      </c>
      <c r="B9" s="10"/>
      <c r="C9" s="10"/>
      <c r="D9" t="s">
        <v>39</v>
      </c>
      <c r="E9" t="s">
        <v>39</v>
      </c>
      <c r="F9" t="s">
        <v>39</v>
      </c>
      <c r="G9" t="s">
        <v>39</v>
      </c>
      <c r="H9" t="s">
        <v>39</v>
      </c>
      <c r="I9" t="s">
        <v>39</v>
      </c>
      <c r="K9" s="10" t="s">
        <v>297</v>
      </c>
      <c r="L9" s="10" t="s">
        <v>101</v>
      </c>
      <c r="M9" s="10" t="s">
        <v>102</v>
      </c>
      <c r="N9">
        <v>2</v>
      </c>
      <c r="O9">
        <v>7</v>
      </c>
      <c r="P9">
        <v>1</v>
      </c>
      <c r="Q9">
        <v>0</v>
      </c>
      <c r="R9">
        <v>0</v>
      </c>
      <c r="S9">
        <v>10</v>
      </c>
    </row>
    <row r="10" spans="1:20" x14ac:dyDescent="0.25">
      <c r="A10" s="10" t="s">
        <v>73</v>
      </c>
      <c r="B10" s="10"/>
      <c r="C10" s="10"/>
      <c r="D10">
        <v>2</v>
      </c>
      <c r="E10">
        <v>6</v>
      </c>
      <c r="F10">
        <v>5</v>
      </c>
      <c r="G10">
        <v>8</v>
      </c>
      <c r="H10">
        <v>0</v>
      </c>
      <c r="I10">
        <v>21</v>
      </c>
      <c r="K10" s="10" t="s">
        <v>297</v>
      </c>
      <c r="L10" s="10" t="s">
        <v>103</v>
      </c>
      <c r="M10" s="10" t="s">
        <v>105</v>
      </c>
      <c r="N10">
        <v>2</v>
      </c>
      <c r="O10">
        <v>5</v>
      </c>
      <c r="P10">
        <v>1</v>
      </c>
      <c r="Q10">
        <v>0</v>
      </c>
      <c r="R10">
        <v>0</v>
      </c>
      <c r="S10">
        <v>8</v>
      </c>
    </row>
    <row r="11" spans="1:20" x14ac:dyDescent="0.25">
      <c r="B11" s="10"/>
      <c r="C11" s="10"/>
      <c r="K11" s="10" t="s">
        <v>297</v>
      </c>
      <c r="L11" s="10" t="s">
        <v>80</v>
      </c>
      <c r="M11" s="10" t="s">
        <v>81</v>
      </c>
      <c r="N11">
        <v>1</v>
      </c>
      <c r="O11">
        <v>0</v>
      </c>
      <c r="P11">
        <v>0</v>
      </c>
      <c r="Q11">
        <v>0</v>
      </c>
      <c r="R11">
        <v>0</v>
      </c>
      <c r="S11">
        <v>1</v>
      </c>
    </row>
    <row r="12" spans="1:20" x14ac:dyDescent="0.25">
      <c r="A12" s="10" t="s">
        <v>45</v>
      </c>
      <c r="B12" s="10" t="s">
        <v>101</v>
      </c>
      <c r="C12" s="10" t="s">
        <v>102</v>
      </c>
      <c r="D12">
        <v>2</v>
      </c>
      <c r="E12">
        <v>7</v>
      </c>
      <c r="F12">
        <v>1</v>
      </c>
      <c r="G12">
        <v>0</v>
      </c>
      <c r="H12">
        <v>0</v>
      </c>
      <c r="I12">
        <v>10</v>
      </c>
      <c r="K12" s="10" t="s">
        <v>297</v>
      </c>
      <c r="L12" s="10" t="s">
        <v>106</v>
      </c>
      <c r="M12" s="10" t="s">
        <v>107</v>
      </c>
      <c r="N12">
        <v>0</v>
      </c>
      <c r="O12">
        <v>0</v>
      </c>
      <c r="P12">
        <v>1</v>
      </c>
      <c r="Q12">
        <v>0</v>
      </c>
      <c r="R12">
        <v>0</v>
      </c>
      <c r="S12">
        <v>1</v>
      </c>
    </row>
    <row r="13" spans="1:20" x14ac:dyDescent="0.25">
      <c r="A13" s="10"/>
      <c r="B13" s="10" t="s">
        <v>103</v>
      </c>
      <c r="C13" s="10" t="s">
        <v>105</v>
      </c>
      <c r="D13">
        <v>2</v>
      </c>
      <c r="E13">
        <v>5</v>
      </c>
      <c r="F13">
        <v>1</v>
      </c>
      <c r="G13">
        <v>0</v>
      </c>
      <c r="H13">
        <v>0</v>
      </c>
      <c r="I13">
        <v>8</v>
      </c>
      <c r="K13" s="10" t="s">
        <v>297</v>
      </c>
      <c r="L13" s="10" t="s">
        <v>108</v>
      </c>
      <c r="M13" s="10" t="s">
        <v>109</v>
      </c>
      <c r="N13">
        <v>0</v>
      </c>
      <c r="O13">
        <v>1</v>
      </c>
      <c r="P13">
        <v>0</v>
      </c>
      <c r="Q13">
        <v>0</v>
      </c>
      <c r="R13">
        <v>0</v>
      </c>
      <c r="S13">
        <v>1</v>
      </c>
    </row>
    <row r="14" spans="1:20" x14ac:dyDescent="0.25">
      <c r="A14" s="10"/>
      <c r="B14" s="10" t="s">
        <v>80</v>
      </c>
      <c r="C14" s="10" t="s">
        <v>81</v>
      </c>
      <c r="D14">
        <v>1</v>
      </c>
      <c r="E14">
        <v>0</v>
      </c>
      <c r="F14">
        <v>0</v>
      </c>
      <c r="G14">
        <v>0</v>
      </c>
      <c r="H14">
        <v>0</v>
      </c>
      <c r="I14">
        <v>1</v>
      </c>
      <c r="K14" s="79" t="s">
        <v>297</v>
      </c>
      <c r="L14" s="79" t="s">
        <v>114</v>
      </c>
      <c r="M14" s="79" t="s">
        <v>115</v>
      </c>
      <c r="N14" s="35">
        <v>0</v>
      </c>
      <c r="O14" s="35">
        <v>3</v>
      </c>
      <c r="P14" s="35">
        <v>1</v>
      </c>
      <c r="Q14" s="35">
        <v>0</v>
      </c>
      <c r="R14" s="35">
        <v>0</v>
      </c>
      <c r="S14" s="35">
        <v>4</v>
      </c>
      <c r="T14">
        <f>SUM(S9:S14)</f>
        <v>25</v>
      </c>
    </row>
    <row r="15" spans="1:20" x14ac:dyDescent="0.25">
      <c r="A15" s="10"/>
      <c r="B15" s="10" t="s">
        <v>106</v>
      </c>
      <c r="C15" s="10" t="s">
        <v>107</v>
      </c>
      <c r="D15">
        <v>0</v>
      </c>
      <c r="E15">
        <v>0</v>
      </c>
      <c r="F15">
        <v>1</v>
      </c>
      <c r="G15">
        <v>0</v>
      </c>
      <c r="H15">
        <v>0</v>
      </c>
      <c r="I15">
        <v>1</v>
      </c>
      <c r="K15" s="10" t="s">
        <v>298</v>
      </c>
      <c r="L15" s="10" t="s">
        <v>124</v>
      </c>
      <c r="M15" s="10" t="s">
        <v>125</v>
      </c>
      <c r="N15">
        <v>0</v>
      </c>
      <c r="O15">
        <v>2</v>
      </c>
      <c r="P15">
        <v>1</v>
      </c>
      <c r="Q15">
        <v>1</v>
      </c>
      <c r="R15">
        <v>0</v>
      </c>
      <c r="S15">
        <v>4</v>
      </c>
    </row>
    <row r="16" spans="1:20" x14ac:dyDescent="0.25">
      <c r="A16" s="10"/>
      <c r="B16" s="10" t="s">
        <v>108</v>
      </c>
      <c r="C16" s="10" t="s">
        <v>109</v>
      </c>
      <c r="D16">
        <v>0</v>
      </c>
      <c r="E16">
        <v>1</v>
      </c>
      <c r="F16">
        <v>0</v>
      </c>
      <c r="G16">
        <v>0</v>
      </c>
      <c r="H16">
        <v>0</v>
      </c>
      <c r="I16">
        <v>1</v>
      </c>
      <c r="K16" s="10" t="s">
        <v>298</v>
      </c>
      <c r="L16" s="10" t="s">
        <v>126</v>
      </c>
      <c r="M16" s="10" t="s">
        <v>127</v>
      </c>
      <c r="N16">
        <v>0</v>
      </c>
      <c r="O16">
        <v>3</v>
      </c>
      <c r="P16">
        <v>5</v>
      </c>
      <c r="Q16">
        <v>1</v>
      </c>
      <c r="R16">
        <v>0</v>
      </c>
      <c r="S16">
        <v>9</v>
      </c>
    </row>
    <row r="17" spans="1:20" x14ac:dyDescent="0.25">
      <c r="A17" s="10"/>
      <c r="B17" s="10" t="s">
        <v>114</v>
      </c>
      <c r="C17" s="10" t="s">
        <v>115</v>
      </c>
      <c r="D17">
        <v>0</v>
      </c>
      <c r="E17">
        <v>3</v>
      </c>
      <c r="F17">
        <v>1</v>
      </c>
      <c r="G17">
        <v>0</v>
      </c>
      <c r="H17">
        <v>0</v>
      </c>
      <c r="I17">
        <v>4</v>
      </c>
      <c r="K17" s="10" t="s">
        <v>298</v>
      </c>
      <c r="L17" s="10" t="s">
        <v>128</v>
      </c>
      <c r="M17" s="10" t="s">
        <v>129</v>
      </c>
      <c r="N17">
        <v>0</v>
      </c>
      <c r="O17">
        <v>4</v>
      </c>
      <c r="P17">
        <v>9</v>
      </c>
      <c r="Q17">
        <v>0</v>
      </c>
      <c r="R17">
        <v>0</v>
      </c>
      <c r="S17">
        <v>13</v>
      </c>
    </row>
    <row r="18" spans="1:20" x14ac:dyDescent="0.25">
      <c r="A18" s="10" t="s">
        <v>72</v>
      </c>
      <c r="B18" s="10"/>
      <c r="C18" s="10"/>
      <c r="D18" t="s">
        <v>39</v>
      </c>
      <c r="E18" t="s">
        <v>39</v>
      </c>
      <c r="F18" t="s">
        <v>39</v>
      </c>
      <c r="G18" t="s">
        <v>39</v>
      </c>
      <c r="H18" t="s">
        <v>39</v>
      </c>
      <c r="I18" t="s">
        <v>39</v>
      </c>
      <c r="K18" s="10" t="s">
        <v>298</v>
      </c>
      <c r="L18" s="10" t="s">
        <v>134</v>
      </c>
      <c r="M18" s="10" t="s">
        <v>135</v>
      </c>
      <c r="N18">
        <v>4</v>
      </c>
      <c r="O18">
        <v>4</v>
      </c>
      <c r="P18">
        <v>3</v>
      </c>
      <c r="Q18">
        <v>1</v>
      </c>
      <c r="R18">
        <v>0</v>
      </c>
      <c r="S18">
        <v>12</v>
      </c>
    </row>
    <row r="19" spans="1:20" x14ac:dyDescent="0.25">
      <c r="A19" s="10" t="s">
        <v>73</v>
      </c>
      <c r="B19" s="10"/>
      <c r="C19" s="10"/>
      <c r="D19">
        <v>5</v>
      </c>
      <c r="E19">
        <v>16</v>
      </c>
      <c r="F19">
        <v>4</v>
      </c>
      <c r="G19">
        <v>0</v>
      </c>
      <c r="H19">
        <v>0</v>
      </c>
      <c r="I19">
        <v>25</v>
      </c>
      <c r="K19" s="10" t="s">
        <v>298</v>
      </c>
      <c r="L19" s="10" t="s">
        <v>141</v>
      </c>
      <c r="M19" s="10" t="s">
        <v>142</v>
      </c>
      <c r="N19">
        <v>1</v>
      </c>
      <c r="O19">
        <v>2</v>
      </c>
      <c r="P19">
        <v>2</v>
      </c>
      <c r="Q19">
        <v>0</v>
      </c>
      <c r="R19">
        <v>0</v>
      </c>
      <c r="S19">
        <v>5</v>
      </c>
    </row>
    <row r="20" spans="1:20" x14ac:dyDescent="0.25">
      <c r="B20" s="10"/>
      <c r="C20" s="10"/>
      <c r="K20" s="10" t="s">
        <v>298</v>
      </c>
      <c r="L20" s="10" t="s">
        <v>145</v>
      </c>
      <c r="M20" s="10" t="s">
        <v>146</v>
      </c>
      <c r="N20">
        <v>0</v>
      </c>
      <c r="O20">
        <v>2</v>
      </c>
      <c r="P20">
        <v>1</v>
      </c>
      <c r="Q20">
        <v>0</v>
      </c>
      <c r="R20">
        <v>0</v>
      </c>
      <c r="S20">
        <v>3</v>
      </c>
    </row>
    <row r="21" spans="1:20" x14ac:dyDescent="0.25">
      <c r="A21" s="10" t="s">
        <v>46</v>
      </c>
      <c r="B21" s="10" t="s">
        <v>124</v>
      </c>
      <c r="C21" s="10" t="s">
        <v>125</v>
      </c>
      <c r="D21">
        <v>0</v>
      </c>
      <c r="E21">
        <v>2</v>
      </c>
      <c r="F21">
        <v>1</v>
      </c>
      <c r="G21">
        <v>1</v>
      </c>
      <c r="H21">
        <v>0</v>
      </c>
      <c r="I21">
        <v>4</v>
      </c>
      <c r="K21" s="10" t="s">
        <v>298</v>
      </c>
      <c r="L21" s="10" t="s">
        <v>159</v>
      </c>
      <c r="M21" s="10" t="s">
        <v>160</v>
      </c>
      <c r="N21">
        <v>0</v>
      </c>
      <c r="O21">
        <v>0</v>
      </c>
      <c r="P21">
        <v>1</v>
      </c>
      <c r="Q21">
        <v>0</v>
      </c>
      <c r="R21">
        <v>0</v>
      </c>
      <c r="S21">
        <v>1</v>
      </c>
    </row>
    <row r="22" spans="1:20" x14ac:dyDescent="0.25">
      <c r="A22" s="10"/>
      <c r="B22" s="10" t="s">
        <v>126</v>
      </c>
      <c r="C22" s="10" t="s">
        <v>127</v>
      </c>
      <c r="D22">
        <v>0</v>
      </c>
      <c r="E22">
        <v>3</v>
      </c>
      <c r="F22">
        <v>5</v>
      </c>
      <c r="G22">
        <v>1</v>
      </c>
      <c r="H22">
        <v>0</v>
      </c>
      <c r="I22">
        <v>9</v>
      </c>
      <c r="K22" s="10" t="s">
        <v>298</v>
      </c>
      <c r="L22" s="10" t="s">
        <v>163</v>
      </c>
      <c r="M22" s="10" t="s">
        <v>164</v>
      </c>
      <c r="N22">
        <v>1</v>
      </c>
      <c r="O22">
        <v>4</v>
      </c>
      <c r="P22">
        <v>14</v>
      </c>
      <c r="Q22">
        <v>0</v>
      </c>
      <c r="R22">
        <v>0</v>
      </c>
      <c r="S22">
        <v>19</v>
      </c>
    </row>
    <row r="23" spans="1:20" x14ac:dyDescent="0.25">
      <c r="B23" s="10" t="s">
        <v>128</v>
      </c>
      <c r="C23" s="10" t="s">
        <v>129</v>
      </c>
      <c r="D23">
        <v>0</v>
      </c>
      <c r="E23">
        <v>4</v>
      </c>
      <c r="F23">
        <v>9</v>
      </c>
      <c r="G23">
        <v>0</v>
      </c>
      <c r="H23">
        <v>0</v>
      </c>
      <c r="I23">
        <v>13</v>
      </c>
      <c r="K23" s="10" t="s">
        <v>298</v>
      </c>
      <c r="L23" s="10" t="s">
        <v>165</v>
      </c>
      <c r="M23" s="10" t="s">
        <v>166</v>
      </c>
      <c r="N23">
        <v>0</v>
      </c>
      <c r="O23">
        <v>2</v>
      </c>
      <c r="P23">
        <v>3</v>
      </c>
      <c r="Q23">
        <v>0</v>
      </c>
      <c r="R23">
        <v>0</v>
      </c>
      <c r="S23">
        <v>5</v>
      </c>
    </row>
    <row r="24" spans="1:20" x14ac:dyDescent="0.25">
      <c r="A24" s="10"/>
      <c r="B24" s="10" t="s">
        <v>134</v>
      </c>
      <c r="C24" s="10" t="s">
        <v>135</v>
      </c>
      <c r="D24">
        <v>4</v>
      </c>
      <c r="E24">
        <v>4</v>
      </c>
      <c r="F24">
        <v>3</v>
      </c>
      <c r="G24">
        <v>1</v>
      </c>
      <c r="H24">
        <v>0</v>
      </c>
      <c r="I24">
        <v>12</v>
      </c>
      <c r="K24" s="79" t="s">
        <v>298</v>
      </c>
      <c r="L24" s="79" t="s">
        <v>169</v>
      </c>
      <c r="M24" s="79" t="s">
        <v>170</v>
      </c>
      <c r="N24" s="35">
        <v>0</v>
      </c>
      <c r="O24" s="35">
        <v>3</v>
      </c>
      <c r="P24" s="35">
        <v>3</v>
      </c>
      <c r="Q24" s="35">
        <v>0</v>
      </c>
      <c r="R24" s="35">
        <v>0</v>
      </c>
      <c r="S24" s="35">
        <v>6</v>
      </c>
      <c r="T24">
        <f>SUM(S15:S24)</f>
        <v>77</v>
      </c>
    </row>
    <row r="25" spans="1:20" x14ac:dyDescent="0.25">
      <c r="B25" s="10" t="s">
        <v>141</v>
      </c>
      <c r="C25" s="10" t="s">
        <v>142</v>
      </c>
      <c r="D25">
        <v>1</v>
      </c>
      <c r="E25">
        <v>2</v>
      </c>
      <c r="F25">
        <v>2</v>
      </c>
      <c r="G25">
        <v>0</v>
      </c>
      <c r="H25">
        <v>0</v>
      </c>
      <c r="I25">
        <v>5</v>
      </c>
      <c r="K25" s="10" t="s">
        <v>299</v>
      </c>
      <c r="L25" s="10" t="s">
        <v>173</v>
      </c>
      <c r="M25" s="10" t="s">
        <v>174</v>
      </c>
      <c r="N25">
        <v>1</v>
      </c>
      <c r="O25">
        <v>0</v>
      </c>
      <c r="P25">
        <v>1</v>
      </c>
      <c r="Q25">
        <v>0</v>
      </c>
      <c r="R25">
        <v>0</v>
      </c>
      <c r="S25">
        <v>2</v>
      </c>
    </row>
    <row r="26" spans="1:20" x14ac:dyDescent="0.25">
      <c r="B26" s="10" t="s">
        <v>145</v>
      </c>
      <c r="C26" s="10" t="s">
        <v>146</v>
      </c>
      <c r="D26">
        <v>0</v>
      </c>
      <c r="E26">
        <v>2</v>
      </c>
      <c r="F26">
        <v>1</v>
      </c>
      <c r="G26">
        <v>0</v>
      </c>
      <c r="H26">
        <v>0</v>
      </c>
      <c r="I26">
        <v>3</v>
      </c>
      <c r="K26" s="10" t="s">
        <v>299</v>
      </c>
      <c r="L26" s="10" t="s">
        <v>183</v>
      </c>
      <c r="M26" s="10" t="s">
        <v>184</v>
      </c>
      <c r="N26">
        <v>0</v>
      </c>
      <c r="O26">
        <v>1</v>
      </c>
      <c r="P26">
        <v>1</v>
      </c>
      <c r="Q26">
        <v>0</v>
      </c>
      <c r="R26">
        <v>0</v>
      </c>
      <c r="S26">
        <v>2</v>
      </c>
    </row>
    <row r="27" spans="1:20" x14ac:dyDescent="0.25">
      <c r="B27" s="10" t="s">
        <v>159</v>
      </c>
      <c r="C27" s="10" t="s">
        <v>160</v>
      </c>
      <c r="D27">
        <v>0</v>
      </c>
      <c r="E27">
        <v>0</v>
      </c>
      <c r="F27">
        <v>1</v>
      </c>
      <c r="G27">
        <v>0</v>
      </c>
      <c r="H27">
        <v>0</v>
      </c>
      <c r="I27">
        <v>1</v>
      </c>
      <c r="K27" s="10" t="s">
        <v>299</v>
      </c>
      <c r="L27" s="10" t="s">
        <v>188</v>
      </c>
      <c r="M27" s="10" t="s">
        <v>189</v>
      </c>
      <c r="N27">
        <v>0</v>
      </c>
      <c r="O27">
        <v>1</v>
      </c>
      <c r="P27">
        <v>0</v>
      </c>
      <c r="Q27">
        <v>0</v>
      </c>
      <c r="R27">
        <v>0</v>
      </c>
      <c r="S27">
        <v>1</v>
      </c>
    </row>
    <row r="28" spans="1:20" x14ac:dyDescent="0.25">
      <c r="B28" s="10" t="s">
        <v>163</v>
      </c>
      <c r="C28" s="10" t="s">
        <v>164</v>
      </c>
      <c r="D28">
        <v>1</v>
      </c>
      <c r="E28">
        <v>4</v>
      </c>
      <c r="F28">
        <v>14</v>
      </c>
      <c r="G28">
        <v>0</v>
      </c>
      <c r="H28">
        <v>0</v>
      </c>
      <c r="I28">
        <v>19</v>
      </c>
      <c r="K28" s="10" t="s">
        <v>299</v>
      </c>
      <c r="L28" s="10" t="s">
        <v>190</v>
      </c>
      <c r="M28" s="10" t="s">
        <v>191</v>
      </c>
      <c r="N28">
        <v>0</v>
      </c>
      <c r="O28">
        <v>1</v>
      </c>
      <c r="P28">
        <v>0</v>
      </c>
      <c r="Q28">
        <v>0</v>
      </c>
      <c r="R28">
        <v>0</v>
      </c>
      <c r="S28">
        <v>1</v>
      </c>
    </row>
    <row r="29" spans="1:20" x14ac:dyDescent="0.25">
      <c r="B29" s="10" t="s">
        <v>165</v>
      </c>
      <c r="C29" s="10" t="s">
        <v>166</v>
      </c>
      <c r="D29">
        <v>0</v>
      </c>
      <c r="E29">
        <v>2</v>
      </c>
      <c r="F29">
        <v>3</v>
      </c>
      <c r="G29">
        <v>0</v>
      </c>
      <c r="H29">
        <v>0</v>
      </c>
      <c r="I29">
        <v>5</v>
      </c>
      <c r="K29" s="79" t="s">
        <v>299</v>
      </c>
      <c r="L29" s="79" t="s">
        <v>192</v>
      </c>
      <c r="M29" s="79" t="s">
        <v>193</v>
      </c>
      <c r="N29" s="35">
        <v>3</v>
      </c>
      <c r="O29" s="35">
        <v>1</v>
      </c>
      <c r="P29" s="35">
        <v>1</v>
      </c>
      <c r="Q29" s="35">
        <v>1</v>
      </c>
      <c r="R29" s="35">
        <v>0</v>
      </c>
      <c r="S29" s="35">
        <v>6</v>
      </c>
      <c r="T29">
        <f>SUM(S25:S29)</f>
        <v>12</v>
      </c>
    </row>
    <row r="30" spans="1:20" x14ac:dyDescent="0.25">
      <c r="A30" s="10"/>
      <c r="B30" s="10" t="s">
        <v>169</v>
      </c>
      <c r="C30" s="10" t="s">
        <v>170</v>
      </c>
      <c r="D30">
        <v>0</v>
      </c>
      <c r="E30">
        <v>3</v>
      </c>
      <c r="F30">
        <v>3</v>
      </c>
      <c r="G30">
        <v>0</v>
      </c>
      <c r="H30">
        <v>0</v>
      </c>
      <c r="I30">
        <v>6</v>
      </c>
      <c r="K30" s="91" t="s">
        <v>300</v>
      </c>
      <c r="L30" s="91" t="s">
        <v>196</v>
      </c>
      <c r="M30" s="91" t="s">
        <v>197</v>
      </c>
      <c r="N30" s="92">
        <v>0</v>
      </c>
      <c r="O30" s="92">
        <v>1</v>
      </c>
      <c r="P30" s="92">
        <v>0</v>
      </c>
      <c r="Q30" s="92">
        <v>0</v>
      </c>
      <c r="R30" s="92">
        <v>0</v>
      </c>
      <c r="S30" s="92">
        <v>1</v>
      </c>
      <c r="T30">
        <f>SUM(S30)</f>
        <v>1</v>
      </c>
    </row>
    <row r="31" spans="1:20" x14ac:dyDescent="0.25">
      <c r="A31" s="10" t="s">
        <v>72</v>
      </c>
      <c r="B31" s="10"/>
      <c r="C31" s="10"/>
      <c r="D31" t="s">
        <v>39</v>
      </c>
      <c r="E31" t="s">
        <v>39</v>
      </c>
      <c r="F31" t="s">
        <v>39</v>
      </c>
      <c r="G31" t="s">
        <v>39</v>
      </c>
      <c r="H31" t="s">
        <v>39</v>
      </c>
      <c r="I31" t="s">
        <v>39</v>
      </c>
      <c r="K31" s="10" t="s">
        <v>301</v>
      </c>
      <c r="L31" s="10" t="s">
        <v>204</v>
      </c>
      <c r="M31" s="10" t="s">
        <v>205</v>
      </c>
      <c r="N31">
        <v>0</v>
      </c>
      <c r="O31">
        <v>1</v>
      </c>
      <c r="P31">
        <v>0</v>
      </c>
      <c r="Q31">
        <v>0</v>
      </c>
      <c r="R31">
        <v>0</v>
      </c>
      <c r="S31">
        <v>1</v>
      </c>
    </row>
    <row r="32" spans="1:20" x14ac:dyDescent="0.25">
      <c r="A32" s="10" t="s">
        <v>73</v>
      </c>
      <c r="B32" s="10"/>
      <c r="C32" s="10"/>
      <c r="D32">
        <v>6</v>
      </c>
      <c r="E32">
        <v>26</v>
      </c>
      <c r="F32">
        <v>42</v>
      </c>
      <c r="G32">
        <v>3</v>
      </c>
      <c r="H32">
        <v>0</v>
      </c>
      <c r="I32">
        <v>77</v>
      </c>
      <c r="K32" s="10" t="s">
        <v>301</v>
      </c>
      <c r="L32" s="10" t="s">
        <v>212</v>
      </c>
      <c r="M32" s="10" t="s">
        <v>213</v>
      </c>
      <c r="N32">
        <v>0</v>
      </c>
      <c r="O32">
        <v>1</v>
      </c>
      <c r="P32">
        <v>0</v>
      </c>
      <c r="Q32">
        <v>0</v>
      </c>
      <c r="R32">
        <v>0</v>
      </c>
      <c r="S32">
        <v>1</v>
      </c>
    </row>
    <row r="33" spans="1:20" x14ac:dyDescent="0.25">
      <c r="A33" s="10"/>
      <c r="B33" s="10"/>
      <c r="C33" s="10"/>
      <c r="K33" s="10" t="s">
        <v>301</v>
      </c>
      <c r="L33" s="10" t="s">
        <v>224</v>
      </c>
      <c r="M33" s="10" t="s">
        <v>225</v>
      </c>
      <c r="N33">
        <v>0</v>
      </c>
      <c r="O33">
        <v>0</v>
      </c>
      <c r="P33">
        <v>2</v>
      </c>
      <c r="Q33">
        <v>0</v>
      </c>
      <c r="R33">
        <v>0</v>
      </c>
      <c r="S33">
        <v>2</v>
      </c>
    </row>
    <row r="34" spans="1:20" x14ac:dyDescent="0.25">
      <c r="A34" s="10" t="s">
        <v>47</v>
      </c>
      <c r="B34" s="10" t="s">
        <v>173</v>
      </c>
      <c r="C34" s="10" t="s">
        <v>174</v>
      </c>
      <c r="D34">
        <v>1</v>
      </c>
      <c r="E34">
        <v>0</v>
      </c>
      <c r="F34">
        <v>1</v>
      </c>
      <c r="G34">
        <v>0</v>
      </c>
      <c r="H34">
        <v>0</v>
      </c>
      <c r="I34">
        <v>2</v>
      </c>
      <c r="K34" s="10" t="s">
        <v>301</v>
      </c>
      <c r="L34" s="10" t="s">
        <v>226</v>
      </c>
      <c r="M34" s="10" t="s">
        <v>227</v>
      </c>
      <c r="N34">
        <v>2</v>
      </c>
      <c r="O34">
        <v>0</v>
      </c>
      <c r="P34">
        <v>0</v>
      </c>
      <c r="Q34">
        <v>0</v>
      </c>
      <c r="R34">
        <v>0</v>
      </c>
      <c r="S34">
        <v>2</v>
      </c>
    </row>
    <row r="35" spans="1:20" x14ac:dyDescent="0.25">
      <c r="B35" s="10" t="s">
        <v>183</v>
      </c>
      <c r="C35" s="10" t="s">
        <v>184</v>
      </c>
      <c r="D35">
        <v>0</v>
      </c>
      <c r="E35">
        <v>1</v>
      </c>
      <c r="F35">
        <v>1</v>
      </c>
      <c r="G35">
        <v>0</v>
      </c>
      <c r="H35">
        <v>0</v>
      </c>
      <c r="I35">
        <v>2</v>
      </c>
      <c r="K35" s="10" t="s">
        <v>301</v>
      </c>
      <c r="L35" s="10" t="s">
        <v>230</v>
      </c>
      <c r="M35" s="10" t="s">
        <v>231</v>
      </c>
      <c r="N35">
        <v>0</v>
      </c>
      <c r="O35">
        <v>0</v>
      </c>
      <c r="P35">
        <v>2</v>
      </c>
      <c r="Q35">
        <v>0</v>
      </c>
      <c r="R35">
        <v>0</v>
      </c>
      <c r="S35">
        <v>2</v>
      </c>
    </row>
    <row r="36" spans="1:20" x14ac:dyDescent="0.25">
      <c r="A36" s="10"/>
      <c r="B36" s="10" t="s">
        <v>188</v>
      </c>
      <c r="C36" s="10" t="s">
        <v>189</v>
      </c>
      <c r="D36">
        <v>0</v>
      </c>
      <c r="E36">
        <v>1</v>
      </c>
      <c r="F36">
        <v>0</v>
      </c>
      <c r="G36">
        <v>0</v>
      </c>
      <c r="H36">
        <v>0</v>
      </c>
      <c r="I36">
        <v>1</v>
      </c>
      <c r="K36" s="10" t="s">
        <v>301</v>
      </c>
      <c r="L36" s="10" t="s">
        <v>234</v>
      </c>
      <c r="M36" s="10" t="s">
        <v>235</v>
      </c>
      <c r="N36">
        <v>0</v>
      </c>
      <c r="O36">
        <v>2</v>
      </c>
      <c r="P36">
        <v>0</v>
      </c>
      <c r="Q36">
        <v>0</v>
      </c>
      <c r="R36">
        <v>0</v>
      </c>
      <c r="S36">
        <v>2</v>
      </c>
    </row>
    <row r="37" spans="1:20" x14ac:dyDescent="0.25">
      <c r="A37" s="10"/>
      <c r="B37" s="10" t="s">
        <v>190</v>
      </c>
      <c r="C37" s="10" t="s">
        <v>191</v>
      </c>
      <c r="D37">
        <v>0</v>
      </c>
      <c r="E37">
        <v>1</v>
      </c>
      <c r="F37">
        <v>0</v>
      </c>
      <c r="G37">
        <v>0</v>
      </c>
      <c r="H37">
        <v>0</v>
      </c>
      <c r="I37">
        <v>1</v>
      </c>
      <c r="K37" s="10" t="s">
        <v>301</v>
      </c>
      <c r="L37" s="10" t="s">
        <v>236</v>
      </c>
      <c r="M37" s="10" t="s">
        <v>237</v>
      </c>
      <c r="N37">
        <v>0</v>
      </c>
      <c r="O37">
        <v>1</v>
      </c>
      <c r="P37">
        <v>0</v>
      </c>
      <c r="Q37">
        <v>0</v>
      </c>
      <c r="R37">
        <v>0</v>
      </c>
      <c r="S37">
        <v>1</v>
      </c>
    </row>
    <row r="38" spans="1:20" x14ac:dyDescent="0.25">
      <c r="A38" s="10"/>
      <c r="B38" s="10" t="s">
        <v>192</v>
      </c>
      <c r="C38" s="10" t="s">
        <v>193</v>
      </c>
      <c r="D38">
        <v>3</v>
      </c>
      <c r="E38">
        <v>1</v>
      </c>
      <c r="F38">
        <v>1</v>
      </c>
      <c r="G38">
        <v>1</v>
      </c>
      <c r="H38">
        <v>0</v>
      </c>
      <c r="I38">
        <v>6</v>
      </c>
      <c r="K38" s="10" t="s">
        <v>301</v>
      </c>
      <c r="L38" s="10" t="s">
        <v>238</v>
      </c>
      <c r="M38" s="10" t="s">
        <v>239</v>
      </c>
      <c r="N38">
        <v>0</v>
      </c>
      <c r="O38">
        <v>0</v>
      </c>
      <c r="P38">
        <v>1</v>
      </c>
      <c r="Q38">
        <v>1</v>
      </c>
      <c r="R38">
        <v>0</v>
      </c>
      <c r="S38">
        <v>2</v>
      </c>
    </row>
    <row r="39" spans="1:20" x14ac:dyDescent="0.25">
      <c r="A39" s="10" t="s">
        <v>72</v>
      </c>
      <c r="B39" s="10"/>
      <c r="C39" s="10"/>
      <c r="D39" t="s">
        <v>39</v>
      </c>
      <c r="E39" t="s">
        <v>39</v>
      </c>
      <c r="F39" t="s">
        <v>39</v>
      </c>
      <c r="G39" t="s">
        <v>39</v>
      </c>
      <c r="H39" t="s">
        <v>39</v>
      </c>
      <c r="I39" t="s">
        <v>39</v>
      </c>
      <c r="K39" s="10" t="s">
        <v>301</v>
      </c>
      <c r="L39" s="10" t="s">
        <v>240</v>
      </c>
      <c r="M39" s="10" t="s">
        <v>241</v>
      </c>
      <c r="N39">
        <v>0</v>
      </c>
      <c r="O39">
        <v>2</v>
      </c>
      <c r="P39">
        <v>5</v>
      </c>
      <c r="Q39">
        <v>3</v>
      </c>
      <c r="R39">
        <v>0</v>
      </c>
      <c r="S39">
        <v>10</v>
      </c>
    </row>
    <row r="40" spans="1:20" x14ac:dyDescent="0.25">
      <c r="A40" s="10" t="s">
        <v>73</v>
      </c>
      <c r="B40" s="10"/>
      <c r="C40" s="10"/>
      <c r="D40">
        <v>4</v>
      </c>
      <c r="E40">
        <v>4</v>
      </c>
      <c r="F40">
        <v>3</v>
      </c>
      <c r="G40">
        <v>1</v>
      </c>
      <c r="H40">
        <v>0</v>
      </c>
      <c r="I40">
        <v>12</v>
      </c>
      <c r="K40" s="10" t="s">
        <v>301</v>
      </c>
      <c r="L40" s="10" t="s">
        <v>256</v>
      </c>
      <c r="M40" s="10" t="s">
        <v>257</v>
      </c>
      <c r="N40">
        <v>0</v>
      </c>
      <c r="O40">
        <v>1</v>
      </c>
      <c r="P40">
        <v>0</v>
      </c>
      <c r="Q40">
        <v>0</v>
      </c>
      <c r="R40">
        <v>0</v>
      </c>
      <c r="S40">
        <v>1</v>
      </c>
    </row>
    <row r="41" spans="1:20" x14ac:dyDescent="0.25">
      <c r="B41" s="10"/>
      <c r="C41" s="10"/>
      <c r="K41" s="10" t="s">
        <v>301</v>
      </c>
      <c r="L41" s="10" t="s">
        <v>258</v>
      </c>
      <c r="M41" s="10" t="s">
        <v>259</v>
      </c>
      <c r="N41">
        <v>0</v>
      </c>
      <c r="O41">
        <v>1</v>
      </c>
      <c r="P41">
        <v>0</v>
      </c>
      <c r="Q41">
        <v>0</v>
      </c>
      <c r="R41">
        <v>0</v>
      </c>
      <c r="S41">
        <v>1</v>
      </c>
    </row>
    <row r="42" spans="1:20" x14ac:dyDescent="0.25">
      <c r="A42" s="10" t="s">
        <v>48</v>
      </c>
      <c r="B42" s="10" t="s">
        <v>196</v>
      </c>
      <c r="C42" s="10" t="s">
        <v>197</v>
      </c>
      <c r="D42">
        <v>0</v>
      </c>
      <c r="E42">
        <v>1</v>
      </c>
      <c r="F42">
        <v>0</v>
      </c>
      <c r="G42">
        <v>0</v>
      </c>
      <c r="H42">
        <v>0</v>
      </c>
      <c r="I42">
        <v>1</v>
      </c>
      <c r="K42" s="10" t="s">
        <v>301</v>
      </c>
      <c r="L42" s="10" t="s">
        <v>262</v>
      </c>
      <c r="M42" s="10" t="s">
        <v>263</v>
      </c>
      <c r="N42">
        <v>0</v>
      </c>
      <c r="O42">
        <v>1</v>
      </c>
      <c r="P42">
        <v>0</v>
      </c>
      <c r="Q42">
        <v>0</v>
      </c>
      <c r="R42">
        <v>0</v>
      </c>
      <c r="S42">
        <v>1</v>
      </c>
    </row>
    <row r="43" spans="1:20" x14ac:dyDescent="0.25">
      <c r="A43" s="10" t="s">
        <v>72</v>
      </c>
      <c r="B43" s="10"/>
      <c r="C43" s="10"/>
      <c r="D43" t="s">
        <v>39</v>
      </c>
      <c r="E43" t="s">
        <v>39</v>
      </c>
      <c r="F43" t="s">
        <v>39</v>
      </c>
      <c r="G43" t="s">
        <v>39</v>
      </c>
      <c r="H43" t="s">
        <v>39</v>
      </c>
      <c r="I43" t="s">
        <v>39</v>
      </c>
      <c r="K43" s="10" t="s">
        <v>301</v>
      </c>
      <c r="L43" s="10" t="s">
        <v>266</v>
      </c>
      <c r="M43" s="10" t="s">
        <v>267</v>
      </c>
      <c r="N43">
        <v>0</v>
      </c>
      <c r="O43">
        <v>1</v>
      </c>
      <c r="P43">
        <v>4</v>
      </c>
      <c r="Q43">
        <v>0</v>
      </c>
      <c r="R43">
        <v>0</v>
      </c>
      <c r="S43">
        <v>5</v>
      </c>
    </row>
    <row r="44" spans="1:20" x14ac:dyDescent="0.25">
      <c r="A44" s="10" t="s">
        <v>73</v>
      </c>
      <c r="D44">
        <v>0</v>
      </c>
      <c r="E44">
        <v>1</v>
      </c>
      <c r="F44">
        <v>0</v>
      </c>
      <c r="G44">
        <v>0</v>
      </c>
      <c r="H44">
        <v>0</v>
      </c>
      <c r="I44">
        <v>1</v>
      </c>
      <c r="K44" t="s">
        <v>301</v>
      </c>
      <c r="L44" s="10" t="s">
        <v>274</v>
      </c>
      <c r="M44" s="10" t="s">
        <v>275</v>
      </c>
      <c r="N44">
        <v>0</v>
      </c>
      <c r="O44">
        <v>0</v>
      </c>
      <c r="P44">
        <v>1</v>
      </c>
      <c r="Q44">
        <v>1</v>
      </c>
      <c r="R44">
        <v>0</v>
      </c>
      <c r="S44">
        <v>2</v>
      </c>
    </row>
    <row r="45" spans="1:20" x14ac:dyDescent="0.25">
      <c r="A45" s="10"/>
      <c r="B45" s="10"/>
      <c r="C45" s="10"/>
      <c r="K45" t="s">
        <v>301</v>
      </c>
      <c r="L45" s="10" t="s">
        <v>276</v>
      </c>
      <c r="M45" s="10" t="s">
        <v>277</v>
      </c>
      <c r="N45">
        <v>0</v>
      </c>
      <c r="O45">
        <v>1</v>
      </c>
      <c r="P45">
        <v>1</v>
      </c>
      <c r="Q45">
        <v>1</v>
      </c>
      <c r="R45">
        <v>0</v>
      </c>
      <c r="S45">
        <v>3</v>
      </c>
    </row>
    <row r="46" spans="1:20" x14ac:dyDescent="0.25">
      <c r="A46" s="10" t="s">
        <v>49</v>
      </c>
      <c r="B46" s="10" t="s">
        <v>204</v>
      </c>
      <c r="C46" s="10" t="s">
        <v>205</v>
      </c>
      <c r="D46">
        <v>0</v>
      </c>
      <c r="E46">
        <v>1</v>
      </c>
      <c r="F46">
        <v>0</v>
      </c>
      <c r="G46">
        <v>0</v>
      </c>
      <c r="H46">
        <v>0</v>
      </c>
      <c r="I46">
        <v>1</v>
      </c>
      <c r="K46" t="s">
        <v>301</v>
      </c>
      <c r="L46" s="10" t="s">
        <v>278</v>
      </c>
      <c r="M46" s="10" t="s">
        <v>279</v>
      </c>
      <c r="N46">
        <v>0</v>
      </c>
      <c r="O46">
        <v>1</v>
      </c>
      <c r="P46">
        <v>0</v>
      </c>
      <c r="Q46">
        <v>0</v>
      </c>
      <c r="R46">
        <v>0</v>
      </c>
      <c r="S46">
        <v>1</v>
      </c>
      <c r="T46">
        <f>SUM(S31:S46)</f>
        <v>37</v>
      </c>
    </row>
    <row r="47" spans="1:20" x14ac:dyDescent="0.25">
      <c r="B47" s="10" t="s">
        <v>212</v>
      </c>
      <c r="C47" s="10" t="s">
        <v>213</v>
      </c>
      <c r="D47">
        <v>0</v>
      </c>
      <c r="E47">
        <v>1</v>
      </c>
      <c r="F47">
        <v>0</v>
      </c>
      <c r="G47">
        <v>0</v>
      </c>
      <c r="H47">
        <v>0</v>
      </c>
      <c r="I47">
        <v>1</v>
      </c>
    </row>
    <row r="48" spans="1:20" x14ac:dyDescent="0.25">
      <c r="A48" s="10"/>
      <c r="B48" s="10" t="s">
        <v>224</v>
      </c>
      <c r="C48" s="10" t="s">
        <v>225</v>
      </c>
      <c r="D48">
        <v>0</v>
      </c>
      <c r="E48">
        <v>0</v>
      </c>
      <c r="F48">
        <v>2</v>
      </c>
      <c r="G48">
        <v>0</v>
      </c>
      <c r="H48">
        <v>0</v>
      </c>
      <c r="I48">
        <v>2</v>
      </c>
      <c r="K48" t="s">
        <v>444</v>
      </c>
      <c r="N48">
        <f>D66</f>
        <v>19</v>
      </c>
      <c r="O48">
        <f t="shared" ref="O48:S48" si="0">E66</f>
        <v>66</v>
      </c>
      <c r="P48">
        <f t="shared" si="0"/>
        <v>70</v>
      </c>
      <c r="Q48">
        <f t="shared" si="0"/>
        <v>18</v>
      </c>
      <c r="R48">
        <f t="shared" si="0"/>
        <v>0</v>
      </c>
      <c r="S48">
        <f t="shared" si="0"/>
        <v>173</v>
      </c>
    </row>
    <row r="49" spans="1:19" x14ac:dyDescent="0.25">
      <c r="A49" s="10"/>
      <c r="B49" s="10" t="s">
        <v>226</v>
      </c>
      <c r="C49" s="10" t="s">
        <v>227</v>
      </c>
      <c r="D49">
        <v>2</v>
      </c>
      <c r="E49">
        <v>0</v>
      </c>
      <c r="F49">
        <v>0</v>
      </c>
      <c r="G49">
        <v>0</v>
      </c>
      <c r="H49">
        <v>0</v>
      </c>
      <c r="I49">
        <v>2</v>
      </c>
      <c r="K49" t="s">
        <v>460</v>
      </c>
      <c r="N49">
        <f t="shared" ref="N49:S49" si="1">SUM(N3:N46)</f>
        <v>19</v>
      </c>
      <c r="O49">
        <f t="shared" si="1"/>
        <v>66</v>
      </c>
      <c r="P49">
        <f t="shared" si="1"/>
        <v>70</v>
      </c>
      <c r="Q49">
        <f t="shared" si="1"/>
        <v>18</v>
      </c>
      <c r="R49">
        <f t="shared" si="1"/>
        <v>0</v>
      </c>
      <c r="S49">
        <f t="shared" si="1"/>
        <v>173</v>
      </c>
    </row>
    <row r="50" spans="1:19" x14ac:dyDescent="0.25">
      <c r="B50" s="10" t="s">
        <v>230</v>
      </c>
      <c r="C50" s="10" t="s">
        <v>231</v>
      </c>
      <c r="D50">
        <v>0</v>
      </c>
      <c r="E50">
        <v>0</v>
      </c>
      <c r="F50">
        <v>2</v>
      </c>
      <c r="G50">
        <v>0</v>
      </c>
      <c r="H50">
        <v>0</v>
      </c>
      <c r="I50">
        <v>2</v>
      </c>
    </row>
    <row r="51" spans="1:19" x14ac:dyDescent="0.25">
      <c r="A51" s="10"/>
      <c r="B51" s="10" t="s">
        <v>234</v>
      </c>
      <c r="C51" s="10" t="s">
        <v>235</v>
      </c>
      <c r="D51">
        <v>0</v>
      </c>
      <c r="E51">
        <v>2</v>
      </c>
      <c r="F51">
        <v>0</v>
      </c>
      <c r="G51">
        <v>0</v>
      </c>
      <c r="H51">
        <v>0</v>
      </c>
      <c r="I51">
        <v>2</v>
      </c>
    </row>
    <row r="52" spans="1:19" x14ac:dyDescent="0.25">
      <c r="B52" s="10" t="s">
        <v>236</v>
      </c>
      <c r="C52" s="10" t="s">
        <v>237</v>
      </c>
      <c r="D52">
        <v>0</v>
      </c>
      <c r="E52">
        <v>1</v>
      </c>
      <c r="F52">
        <v>0</v>
      </c>
      <c r="G52">
        <v>0</v>
      </c>
      <c r="H52">
        <v>0</v>
      </c>
      <c r="I52">
        <v>1</v>
      </c>
    </row>
    <row r="53" spans="1:19" x14ac:dyDescent="0.25">
      <c r="B53" s="10" t="s">
        <v>238</v>
      </c>
      <c r="C53" s="10" t="s">
        <v>239</v>
      </c>
      <c r="D53">
        <v>0</v>
      </c>
      <c r="E53">
        <v>0</v>
      </c>
      <c r="F53">
        <v>1</v>
      </c>
      <c r="G53">
        <v>1</v>
      </c>
      <c r="H53">
        <v>0</v>
      </c>
      <c r="I53">
        <v>2</v>
      </c>
    </row>
    <row r="54" spans="1:19" x14ac:dyDescent="0.25">
      <c r="B54" s="10" t="s">
        <v>240</v>
      </c>
      <c r="C54" s="10" t="s">
        <v>241</v>
      </c>
      <c r="D54">
        <v>0</v>
      </c>
      <c r="E54">
        <v>2</v>
      </c>
      <c r="F54">
        <v>5</v>
      </c>
      <c r="G54">
        <v>3</v>
      </c>
      <c r="H54">
        <v>0</v>
      </c>
      <c r="I54">
        <v>10</v>
      </c>
    </row>
    <row r="55" spans="1:19" x14ac:dyDescent="0.25">
      <c r="B55" s="10" t="s">
        <v>256</v>
      </c>
      <c r="C55" s="10" t="s">
        <v>257</v>
      </c>
      <c r="D55">
        <v>0</v>
      </c>
      <c r="E55">
        <v>1</v>
      </c>
      <c r="F55">
        <v>0</v>
      </c>
      <c r="G55">
        <v>0</v>
      </c>
      <c r="H55">
        <v>0</v>
      </c>
      <c r="I55">
        <v>1</v>
      </c>
    </row>
    <row r="56" spans="1:19" x14ac:dyDescent="0.25">
      <c r="B56" s="10" t="s">
        <v>258</v>
      </c>
      <c r="C56" s="10" t="s">
        <v>259</v>
      </c>
      <c r="D56">
        <v>0</v>
      </c>
      <c r="E56">
        <v>1</v>
      </c>
      <c r="F56">
        <v>0</v>
      </c>
      <c r="G56">
        <v>0</v>
      </c>
      <c r="H56">
        <v>0</v>
      </c>
      <c r="I56">
        <v>1</v>
      </c>
    </row>
    <row r="57" spans="1:19" x14ac:dyDescent="0.25">
      <c r="B57" s="10" t="s">
        <v>262</v>
      </c>
      <c r="C57" s="10" t="s">
        <v>263</v>
      </c>
      <c r="D57">
        <v>0</v>
      </c>
      <c r="E57">
        <v>1</v>
      </c>
      <c r="F57">
        <v>0</v>
      </c>
      <c r="G57">
        <v>0</v>
      </c>
      <c r="H57">
        <v>0</v>
      </c>
      <c r="I57">
        <v>1</v>
      </c>
    </row>
    <row r="58" spans="1:19" x14ac:dyDescent="0.25">
      <c r="B58" s="10" t="s">
        <v>266</v>
      </c>
      <c r="C58" s="10" t="s">
        <v>267</v>
      </c>
      <c r="D58">
        <v>0</v>
      </c>
      <c r="E58">
        <v>1</v>
      </c>
      <c r="F58">
        <v>4</v>
      </c>
      <c r="G58">
        <v>0</v>
      </c>
      <c r="H58">
        <v>0</v>
      </c>
      <c r="I58">
        <v>5</v>
      </c>
    </row>
    <row r="59" spans="1:19" x14ac:dyDescent="0.25">
      <c r="B59" s="10" t="s">
        <v>274</v>
      </c>
      <c r="C59" s="10" t="s">
        <v>275</v>
      </c>
      <c r="D59">
        <v>0</v>
      </c>
      <c r="E59">
        <v>0</v>
      </c>
      <c r="F59">
        <v>1</v>
      </c>
      <c r="G59">
        <v>1</v>
      </c>
      <c r="H59">
        <v>0</v>
      </c>
      <c r="I59">
        <v>2</v>
      </c>
    </row>
    <row r="60" spans="1:19" x14ac:dyDescent="0.25">
      <c r="B60" s="10" t="s">
        <v>276</v>
      </c>
      <c r="C60" s="10" t="s">
        <v>277</v>
      </c>
      <c r="D60">
        <v>0</v>
      </c>
      <c r="E60">
        <v>1</v>
      </c>
      <c r="F60">
        <v>1</v>
      </c>
      <c r="G60">
        <v>1</v>
      </c>
      <c r="H60">
        <v>0</v>
      </c>
      <c r="I60">
        <v>3</v>
      </c>
    </row>
    <row r="61" spans="1:19" x14ac:dyDescent="0.25">
      <c r="A61" s="10"/>
      <c r="B61" s="10" t="s">
        <v>278</v>
      </c>
      <c r="C61" s="10" t="s">
        <v>279</v>
      </c>
      <c r="D61">
        <v>0</v>
      </c>
      <c r="E61">
        <v>1</v>
      </c>
      <c r="F61">
        <v>0</v>
      </c>
      <c r="G61">
        <v>0</v>
      </c>
      <c r="H61">
        <v>0</v>
      </c>
      <c r="I61">
        <v>1</v>
      </c>
    </row>
    <row r="62" spans="1:19" x14ac:dyDescent="0.25">
      <c r="A62" s="10" t="s">
        <v>72</v>
      </c>
      <c r="B62" s="10"/>
      <c r="C62" s="10"/>
      <c r="D62" t="s">
        <v>39</v>
      </c>
      <c r="E62" t="s">
        <v>39</v>
      </c>
      <c r="F62" t="s">
        <v>39</v>
      </c>
      <c r="G62" t="s">
        <v>39</v>
      </c>
      <c r="H62" t="s">
        <v>39</v>
      </c>
      <c r="I62" t="s">
        <v>39</v>
      </c>
    </row>
    <row r="63" spans="1:19" x14ac:dyDescent="0.25">
      <c r="A63" s="10" t="s">
        <v>73</v>
      </c>
      <c r="B63" s="10"/>
      <c r="C63" s="10"/>
      <c r="D63">
        <v>2</v>
      </c>
      <c r="E63">
        <v>13</v>
      </c>
      <c r="F63">
        <v>16</v>
      </c>
      <c r="G63">
        <v>6</v>
      </c>
      <c r="H63">
        <v>0</v>
      </c>
      <c r="I63">
        <v>37</v>
      </c>
    </row>
    <row r="64" spans="1:19" x14ac:dyDescent="0.25">
      <c r="B64" s="10"/>
      <c r="C64" s="10"/>
    </row>
    <row r="65" spans="1:9" x14ac:dyDescent="0.25">
      <c r="A65" s="10"/>
      <c r="B65" s="10"/>
      <c r="C65" s="10"/>
      <c r="D65" t="s">
        <v>39</v>
      </c>
      <c r="E65" t="s">
        <v>39</v>
      </c>
      <c r="F65" t="s">
        <v>39</v>
      </c>
      <c r="G65" t="s">
        <v>39</v>
      </c>
      <c r="H65" t="s">
        <v>39</v>
      </c>
      <c r="I65" t="s">
        <v>39</v>
      </c>
    </row>
    <row r="66" spans="1:9" x14ac:dyDescent="0.25">
      <c r="A66" s="10" t="s">
        <v>73</v>
      </c>
      <c r="B66" s="10"/>
      <c r="C66" s="10"/>
      <c r="D66">
        <v>19</v>
      </c>
      <c r="E66">
        <v>66</v>
      </c>
      <c r="F66">
        <v>70</v>
      </c>
      <c r="G66">
        <v>18</v>
      </c>
      <c r="H66">
        <v>0</v>
      </c>
      <c r="I66">
        <v>173</v>
      </c>
    </row>
    <row r="67" spans="1:9" x14ac:dyDescent="0.25">
      <c r="B67" s="10"/>
      <c r="C67" s="10"/>
    </row>
    <row r="68" spans="1:9" x14ac:dyDescent="0.25">
      <c r="B68" s="10"/>
      <c r="C68" s="10"/>
    </row>
    <row r="69" spans="1:9" x14ac:dyDescent="0.25">
      <c r="B69" s="10"/>
      <c r="C69" s="10"/>
    </row>
    <row r="70" spans="1:9" x14ac:dyDescent="0.25">
      <c r="A70" s="10"/>
    </row>
    <row r="71" spans="1:9" x14ac:dyDescent="0.25">
      <c r="A71" s="10"/>
    </row>
    <row r="74" spans="1:9" x14ac:dyDescent="0.25">
      <c r="A74" s="10"/>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93683-C217-4D79-AC84-D2683B1DBF9D}">
  <dimension ref="A1:O21"/>
  <sheetViews>
    <sheetView workbookViewId="0"/>
  </sheetViews>
  <sheetFormatPr defaultRowHeight="15" x14ac:dyDescent="0.25"/>
  <cols>
    <col min="1" max="1" width="19.5703125" bestFit="1" customWidth="1"/>
    <col min="2" max="11" width="11.5703125" bestFit="1" customWidth="1"/>
  </cols>
  <sheetData>
    <row r="1" spans="1:15" ht="23.25" customHeight="1" x14ac:dyDescent="0.35">
      <c r="A1" s="56" t="s">
        <v>402</v>
      </c>
      <c r="B1" s="56"/>
      <c r="C1" s="56"/>
      <c r="D1" s="56"/>
      <c r="E1" s="56"/>
      <c r="F1" s="56"/>
      <c r="G1" s="56"/>
      <c r="H1" s="56"/>
      <c r="I1" s="56"/>
      <c r="J1" s="56"/>
      <c r="K1" s="56"/>
    </row>
    <row r="2" spans="1:15" ht="23.25" x14ac:dyDescent="0.35">
      <c r="A2" s="56" t="s">
        <v>487</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7" spans="1:15" x14ac:dyDescent="0.25">
      <c r="A7" s="65" t="s">
        <v>394</v>
      </c>
      <c r="B7" s="64" t="s">
        <v>484</v>
      </c>
      <c r="C7" s="64" t="s">
        <v>396</v>
      </c>
      <c r="D7" s="64" t="s">
        <v>397</v>
      </c>
      <c r="E7" s="64" t="s">
        <v>398</v>
      </c>
      <c r="F7" s="64" t="s">
        <v>399</v>
      </c>
      <c r="G7" s="64" t="s">
        <v>400</v>
      </c>
      <c r="H7" s="64" t="s">
        <v>401</v>
      </c>
      <c r="I7" s="64" t="s">
        <v>615</v>
      </c>
      <c r="J7" s="64" t="s">
        <v>671</v>
      </c>
      <c r="K7" s="64" t="s">
        <v>728</v>
      </c>
    </row>
    <row r="8" spans="1:15" x14ac:dyDescent="0.25">
      <c r="A8" s="45" t="s">
        <v>480</v>
      </c>
      <c r="B8" s="14"/>
      <c r="C8" s="14"/>
      <c r="D8" s="14"/>
      <c r="E8" s="14"/>
      <c r="F8" s="14"/>
      <c r="G8" s="14"/>
      <c r="H8" s="14"/>
      <c r="I8" s="14"/>
      <c r="J8" s="14"/>
      <c r="K8" s="14"/>
    </row>
    <row r="9" spans="1:15" x14ac:dyDescent="0.25">
      <c r="A9" s="46" t="s">
        <v>330</v>
      </c>
      <c r="B9" s="11">
        <v>1435</v>
      </c>
      <c r="C9" s="11">
        <v>1466</v>
      </c>
      <c r="D9" s="11">
        <v>1560</v>
      </c>
      <c r="E9" s="11">
        <v>1553</v>
      </c>
      <c r="F9" s="11">
        <v>1374</v>
      </c>
      <c r="G9" s="11">
        <v>1401</v>
      </c>
      <c r="H9" s="11">
        <v>1300</v>
      </c>
      <c r="I9" s="11">
        <v>1565</v>
      </c>
      <c r="J9" s="11">
        <v>1501</v>
      </c>
      <c r="K9" s="11">
        <v>1501</v>
      </c>
    </row>
    <row r="10" spans="1:15" x14ac:dyDescent="0.25">
      <c r="A10" s="46" t="s">
        <v>331</v>
      </c>
      <c r="B10" s="11">
        <v>1226</v>
      </c>
      <c r="C10" s="11">
        <v>1255</v>
      </c>
      <c r="D10" s="11">
        <v>1258</v>
      </c>
      <c r="E10" s="11">
        <v>1290</v>
      </c>
      <c r="F10" s="11">
        <v>1298</v>
      </c>
      <c r="G10" s="11">
        <v>1180</v>
      </c>
      <c r="H10" s="11">
        <v>1231</v>
      </c>
      <c r="I10" s="11">
        <v>1171</v>
      </c>
      <c r="J10" s="11">
        <v>1295</v>
      </c>
      <c r="K10" s="11">
        <v>1359</v>
      </c>
    </row>
    <row r="11" spans="1:15" x14ac:dyDescent="0.25">
      <c r="A11" s="46" t="s">
        <v>332</v>
      </c>
      <c r="B11" s="11">
        <v>1152</v>
      </c>
      <c r="C11" s="11">
        <v>1203</v>
      </c>
      <c r="D11" s="11">
        <v>1223</v>
      </c>
      <c r="E11" s="11">
        <v>1242</v>
      </c>
      <c r="F11" s="11">
        <v>1282</v>
      </c>
      <c r="G11" s="11">
        <v>1262</v>
      </c>
      <c r="H11" s="11">
        <v>1217</v>
      </c>
      <c r="I11" s="11">
        <v>1201</v>
      </c>
      <c r="J11" s="11">
        <v>1193</v>
      </c>
      <c r="K11" s="11">
        <v>1292</v>
      </c>
    </row>
    <row r="12" spans="1:15" x14ac:dyDescent="0.25">
      <c r="A12" s="46" t="s">
        <v>333</v>
      </c>
      <c r="B12" s="11">
        <v>1668</v>
      </c>
      <c r="C12" s="11">
        <v>1640</v>
      </c>
      <c r="D12" s="11">
        <v>1658</v>
      </c>
      <c r="E12" s="11">
        <v>1731</v>
      </c>
      <c r="F12" s="11">
        <v>1774</v>
      </c>
      <c r="G12" s="11">
        <v>1805</v>
      </c>
      <c r="H12" s="11">
        <v>1802</v>
      </c>
      <c r="I12" s="11">
        <v>1744</v>
      </c>
      <c r="J12" s="11">
        <v>1633</v>
      </c>
      <c r="K12" s="11">
        <v>1668</v>
      </c>
    </row>
    <row r="13" spans="1:15" x14ac:dyDescent="0.25">
      <c r="A13" s="46" t="s">
        <v>334</v>
      </c>
      <c r="B13" s="11">
        <v>123</v>
      </c>
      <c r="C13" s="11">
        <v>100</v>
      </c>
      <c r="D13" s="11">
        <v>86</v>
      </c>
      <c r="E13" s="11">
        <v>69</v>
      </c>
      <c r="F13" s="11">
        <v>65</v>
      </c>
      <c r="G13" s="11">
        <v>80</v>
      </c>
      <c r="H13" s="11">
        <v>54</v>
      </c>
      <c r="I13" s="11">
        <v>64</v>
      </c>
      <c r="J13" s="11">
        <v>57</v>
      </c>
      <c r="K13" s="11">
        <v>52</v>
      </c>
    </row>
    <row r="14" spans="1:15" x14ac:dyDescent="0.25">
      <c r="A14" s="46" t="s">
        <v>335</v>
      </c>
      <c r="B14" s="11">
        <v>58</v>
      </c>
      <c r="C14" s="11">
        <v>57</v>
      </c>
      <c r="D14" s="11">
        <v>44</v>
      </c>
      <c r="E14" s="11">
        <v>32</v>
      </c>
      <c r="F14" s="11">
        <v>35</v>
      </c>
      <c r="G14" s="11">
        <v>36</v>
      </c>
      <c r="H14" s="11">
        <v>38</v>
      </c>
      <c r="I14" s="11">
        <v>33</v>
      </c>
      <c r="J14" s="11">
        <v>31</v>
      </c>
      <c r="K14" s="11">
        <v>31</v>
      </c>
    </row>
    <row r="15" spans="1:15" x14ac:dyDescent="0.25">
      <c r="A15" s="45" t="s">
        <v>485</v>
      </c>
      <c r="B15" s="11">
        <v>5662</v>
      </c>
      <c r="C15" s="11">
        <v>5721</v>
      </c>
      <c r="D15" s="11">
        <v>5829</v>
      </c>
      <c r="E15" s="11">
        <v>5917</v>
      </c>
      <c r="F15" s="11">
        <v>5828</v>
      </c>
      <c r="G15" s="11">
        <v>5764</v>
      </c>
      <c r="H15" s="11">
        <v>5642</v>
      </c>
      <c r="I15" s="11">
        <v>5778</v>
      </c>
      <c r="J15" s="11">
        <v>5710</v>
      </c>
      <c r="K15" s="11">
        <v>5903</v>
      </c>
    </row>
    <row r="16" spans="1:15" x14ac:dyDescent="0.25">
      <c r="A16" s="45" t="s">
        <v>481</v>
      </c>
      <c r="B16" s="14"/>
      <c r="C16" s="14"/>
      <c r="D16" s="14"/>
      <c r="E16" s="14"/>
      <c r="F16" s="14"/>
      <c r="G16" s="14"/>
      <c r="H16" s="14"/>
      <c r="I16" s="14"/>
      <c r="J16" s="14"/>
      <c r="K16" s="14"/>
    </row>
    <row r="17" spans="1:11" x14ac:dyDescent="0.25">
      <c r="A17" s="46" t="s">
        <v>338</v>
      </c>
      <c r="B17" s="11">
        <v>852</v>
      </c>
      <c r="C17" s="11">
        <v>936</v>
      </c>
      <c r="D17" s="11">
        <v>904</v>
      </c>
      <c r="E17" s="11">
        <v>852</v>
      </c>
      <c r="F17" s="11">
        <v>781</v>
      </c>
      <c r="G17" s="11">
        <v>731</v>
      </c>
      <c r="H17" s="11">
        <v>703</v>
      </c>
      <c r="I17" s="11">
        <v>678</v>
      </c>
      <c r="J17" s="11">
        <v>820</v>
      </c>
      <c r="K17" s="11">
        <v>899</v>
      </c>
    </row>
    <row r="18" spans="1:11" x14ac:dyDescent="0.25">
      <c r="A18" s="46" t="s">
        <v>339</v>
      </c>
      <c r="B18" s="11">
        <v>568</v>
      </c>
      <c r="C18" s="11">
        <v>555</v>
      </c>
      <c r="D18" s="11">
        <v>514</v>
      </c>
      <c r="E18" s="11">
        <v>513</v>
      </c>
      <c r="F18" s="11">
        <v>546</v>
      </c>
      <c r="G18" s="11">
        <v>503</v>
      </c>
      <c r="H18" s="11">
        <v>502</v>
      </c>
      <c r="I18" s="11">
        <v>514</v>
      </c>
      <c r="J18" s="11">
        <v>500</v>
      </c>
      <c r="K18" s="11">
        <v>476</v>
      </c>
    </row>
    <row r="19" spans="1:11" x14ac:dyDescent="0.25">
      <c r="A19" s="46" t="s">
        <v>340</v>
      </c>
      <c r="B19" s="11">
        <v>22</v>
      </c>
      <c r="C19" s="11">
        <v>30</v>
      </c>
      <c r="D19" s="11">
        <v>23</v>
      </c>
      <c r="E19" s="11">
        <v>37</v>
      </c>
      <c r="F19" s="11">
        <v>48</v>
      </c>
      <c r="G19" s="11">
        <v>43</v>
      </c>
      <c r="H19" s="11">
        <v>28</v>
      </c>
      <c r="I19" s="11">
        <v>39</v>
      </c>
      <c r="J19" s="11">
        <v>44</v>
      </c>
      <c r="K19" s="11">
        <v>46</v>
      </c>
    </row>
    <row r="20" spans="1:11" x14ac:dyDescent="0.25">
      <c r="A20" s="45" t="s">
        <v>486</v>
      </c>
      <c r="B20" s="11">
        <v>1442</v>
      </c>
      <c r="C20" s="11">
        <v>1521</v>
      </c>
      <c r="D20" s="11">
        <v>1441</v>
      </c>
      <c r="E20" s="11">
        <v>1402</v>
      </c>
      <c r="F20" s="11">
        <v>1375</v>
      </c>
      <c r="G20" s="11">
        <v>1277</v>
      </c>
      <c r="H20" s="11">
        <v>1233</v>
      </c>
      <c r="I20" s="11">
        <v>1231</v>
      </c>
      <c r="J20" s="11">
        <v>1364</v>
      </c>
      <c r="K20" s="11">
        <v>1421</v>
      </c>
    </row>
    <row r="21" spans="1:11" x14ac:dyDescent="0.25">
      <c r="A21" s="66" t="s">
        <v>407</v>
      </c>
      <c r="B21" s="67">
        <v>7104</v>
      </c>
      <c r="C21" s="67">
        <v>7242</v>
      </c>
      <c r="D21" s="67">
        <v>7270</v>
      </c>
      <c r="E21" s="67">
        <v>7319</v>
      </c>
      <c r="F21" s="67">
        <v>7203</v>
      </c>
      <c r="G21" s="67">
        <v>7041</v>
      </c>
      <c r="H21" s="67">
        <v>6875</v>
      </c>
      <c r="I21" s="67">
        <v>7009</v>
      </c>
      <c r="J21" s="67">
        <v>7074</v>
      </c>
      <c r="K21" s="67">
        <v>7324</v>
      </c>
    </row>
  </sheetData>
  <hyperlinks>
    <hyperlink ref="M2:O3" location="'Table of Contents'!A1" display="Click here to return to Table of Contents" xr:uid="{BB99C1E0-A27F-422B-A0DB-8DCC7E1AE2A9}"/>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23E59-E707-43D5-9334-6CD9313D6BD9}">
  <sheetPr>
    <tabColor rgb="FF0070C0"/>
  </sheetPr>
  <dimension ref="A1:AB30"/>
  <sheetViews>
    <sheetView workbookViewId="0"/>
  </sheetViews>
  <sheetFormatPr defaultRowHeight="15" x14ac:dyDescent="0.25"/>
  <cols>
    <col min="14" max="14" width="14.42578125" bestFit="1" customWidth="1"/>
    <col min="15" max="15" width="12.140625" bestFit="1" customWidth="1"/>
    <col min="23" max="23" width="16.42578125" bestFit="1" customWidth="1"/>
    <col min="24" max="28" width="5.5703125" bestFit="1" customWidth="1"/>
    <col min="29" max="29" width="11.5703125" bestFit="1" customWidth="1"/>
  </cols>
  <sheetData>
    <row r="1" spans="1:25" x14ac:dyDescent="0.25">
      <c r="A1" s="10" t="s">
        <v>322</v>
      </c>
      <c r="B1" s="10" t="s">
        <v>323</v>
      </c>
      <c r="C1" t="s">
        <v>324</v>
      </c>
      <c r="D1" t="s">
        <v>31</v>
      </c>
      <c r="E1" t="s">
        <v>32</v>
      </c>
      <c r="F1" t="s">
        <v>33</v>
      </c>
      <c r="G1" t="s">
        <v>34</v>
      </c>
      <c r="H1" t="s">
        <v>35</v>
      </c>
      <c r="I1" t="s">
        <v>36</v>
      </c>
      <c r="J1" t="s">
        <v>325</v>
      </c>
      <c r="K1" t="s">
        <v>326</v>
      </c>
      <c r="L1" t="s">
        <v>327</v>
      </c>
      <c r="N1" t="s">
        <v>395</v>
      </c>
    </row>
    <row r="2" spans="1:25" x14ac:dyDescent="0.25">
      <c r="A2" s="10" t="s">
        <v>321</v>
      </c>
      <c r="B2" s="10" t="s">
        <v>328</v>
      </c>
      <c r="C2" t="s">
        <v>39</v>
      </c>
      <c r="D2" t="s">
        <v>39</v>
      </c>
      <c r="E2" t="s">
        <v>39</v>
      </c>
      <c r="F2" t="s">
        <v>39</v>
      </c>
      <c r="G2" t="s">
        <v>39</v>
      </c>
      <c r="H2" t="s">
        <v>39</v>
      </c>
      <c r="I2" t="s">
        <v>39</v>
      </c>
      <c r="J2" t="s">
        <v>39</v>
      </c>
      <c r="K2" t="s">
        <v>39</v>
      </c>
      <c r="L2" t="s">
        <v>39</v>
      </c>
      <c r="N2" t="s">
        <v>478</v>
      </c>
      <c r="O2" s="10" t="s">
        <v>479</v>
      </c>
      <c r="P2" s="78">
        <v>2014</v>
      </c>
      <c r="Q2" s="78">
        <v>2015</v>
      </c>
      <c r="R2" s="78">
        <v>2016</v>
      </c>
      <c r="S2" s="78">
        <v>2017</v>
      </c>
      <c r="T2" s="78">
        <v>2018</v>
      </c>
      <c r="U2" s="78">
        <v>2019</v>
      </c>
      <c r="V2" s="78">
        <v>2020</v>
      </c>
      <c r="W2" s="78">
        <v>2021</v>
      </c>
      <c r="X2" s="78">
        <v>2022</v>
      </c>
      <c r="Y2" s="78">
        <v>2023</v>
      </c>
    </row>
    <row r="3" spans="1:25" x14ac:dyDescent="0.25">
      <c r="A3" s="10" t="s">
        <v>329</v>
      </c>
      <c r="B3" s="10" t="s">
        <v>330</v>
      </c>
      <c r="C3">
        <v>1435</v>
      </c>
      <c r="D3">
        <v>1466</v>
      </c>
      <c r="E3">
        <v>1560</v>
      </c>
      <c r="F3">
        <v>1553</v>
      </c>
      <c r="G3">
        <v>1374</v>
      </c>
      <c r="H3">
        <v>1401</v>
      </c>
      <c r="I3">
        <v>1300</v>
      </c>
      <c r="J3">
        <v>1565</v>
      </c>
      <c r="K3">
        <v>1501</v>
      </c>
      <c r="L3">
        <v>1501</v>
      </c>
      <c r="N3" t="s">
        <v>480</v>
      </c>
      <c r="O3" s="10" t="s">
        <v>330</v>
      </c>
      <c r="P3">
        <f t="shared" ref="P3:P8" si="0">C3</f>
        <v>1435</v>
      </c>
      <c r="Q3">
        <f t="shared" ref="Q3:Y8" si="1">D3</f>
        <v>1466</v>
      </c>
      <c r="R3">
        <f t="shared" si="1"/>
        <v>1560</v>
      </c>
      <c r="S3">
        <f t="shared" si="1"/>
        <v>1553</v>
      </c>
      <c r="T3">
        <f t="shared" si="1"/>
        <v>1374</v>
      </c>
      <c r="U3">
        <f t="shared" si="1"/>
        <v>1401</v>
      </c>
      <c r="V3">
        <f t="shared" si="1"/>
        <v>1300</v>
      </c>
      <c r="W3">
        <f t="shared" si="1"/>
        <v>1565</v>
      </c>
      <c r="X3">
        <f t="shared" si="1"/>
        <v>1501</v>
      </c>
      <c r="Y3">
        <f t="shared" si="1"/>
        <v>1501</v>
      </c>
    </row>
    <row r="4" spans="1:25" x14ac:dyDescent="0.25">
      <c r="B4" s="10" t="s">
        <v>331</v>
      </c>
      <c r="C4">
        <v>1226</v>
      </c>
      <c r="D4">
        <v>1255</v>
      </c>
      <c r="E4">
        <v>1258</v>
      </c>
      <c r="F4">
        <v>1290</v>
      </c>
      <c r="G4">
        <v>1298</v>
      </c>
      <c r="H4">
        <v>1180</v>
      </c>
      <c r="I4">
        <v>1231</v>
      </c>
      <c r="J4">
        <v>1171</v>
      </c>
      <c r="K4">
        <v>1295</v>
      </c>
      <c r="L4">
        <v>1359</v>
      </c>
      <c r="N4" t="s">
        <v>480</v>
      </c>
      <c r="O4" s="10" t="s">
        <v>331</v>
      </c>
      <c r="P4">
        <f t="shared" si="0"/>
        <v>1226</v>
      </c>
      <c r="Q4">
        <f t="shared" si="1"/>
        <v>1255</v>
      </c>
      <c r="R4">
        <f t="shared" si="1"/>
        <v>1258</v>
      </c>
      <c r="S4">
        <f t="shared" si="1"/>
        <v>1290</v>
      </c>
      <c r="T4">
        <f t="shared" si="1"/>
        <v>1298</v>
      </c>
      <c r="U4">
        <f t="shared" si="1"/>
        <v>1180</v>
      </c>
      <c r="V4">
        <f t="shared" si="1"/>
        <v>1231</v>
      </c>
      <c r="W4">
        <f t="shared" si="1"/>
        <v>1171</v>
      </c>
      <c r="X4">
        <f t="shared" si="1"/>
        <v>1295</v>
      </c>
      <c r="Y4">
        <f t="shared" si="1"/>
        <v>1359</v>
      </c>
    </row>
    <row r="5" spans="1:25" x14ac:dyDescent="0.25">
      <c r="B5" s="10" t="s">
        <v>332</v>
      </c>
      <c r="C5">
        <v>1152</v>
      </c>
      <c r="D5">
        <v>1203</v>
      </c>
      <c r="E5">
        <v>1223</v>
      </c>
      <c r="F5">
        <v>1242</v>
      </c>
      <c r="G5">
        <v>1282</v>
      </c>
      <c r="H5">
        <v>1262</v>
      </c>
      <c r="I5">
        <v>1217</v>
      </c>
      <c r="J5">
        <v>1201</v>
      </c>
      <c r="K5">
        <v>1193</v>
      </c>
      <c r="L5">
        <v>1292</v>
      </c>
      <c r="N5" t="s">
        <v>480</v>
      </c>
      <c r="O5" s="10" t="s">
        <v>332</v>
      </c>
      <c r="P5">
        <f t="shared" si="0"/>
        <v>1152</v>
      </c>
      <c r="Q5">
        <f t="shared" si="1"/>
        <v>1203</v>
      </c>
      <c r="R5">
        <f t="shared" si="1"/>
        <v>1223</v>
      </c>
      <c r="S5">
        <f t="shared" si="1"/>
        <v>1242</v>
      </c>
      <c r="T5">
        <f t="shared" si="1"/>
        <v>1282</v>
      </c>
      <c r="U5">
        <f t="shared" si="1"/>
        <v>1262</v>
      </c>
      <c r="V5">
        <f t="shared" si="1"/>
        <v>1217</v>
      </c>
      <c r="W5">
        <f t="shared" si="1"/>
        <v>1201</v>
      </c>
      <c r="X5">
        <f t="shared" si="1"/>
        <v>1193</v>
      </c>
      <c r="Y5">
        <f t="shared" si="1"/>
        <v>1292</v>
      </c>
    </row>
    <row r="6" spans="1:25" x14ac:dyDescent="0.25">
      <c r="B6" s="10" t="s">
        <v>333</v>
      </c>
      <c r="C6">
        <v>1668</v>
      </c>
      <c r="D6">
        <v>1640</v>
      </c>
      <c r="E6">
        <v>1658</v>
      </c>
      <c r="F6">
        <v>1731</v>
      </c>
      <c r="G6">
        <v>1774</v>
      </c>
      <c r="H6">
        <v>1805</v>
      </c>
      <c r="I6">
        <v>1802</v>
      </c>
      <c r="J6">
        <v>1744</v>
      </c>
      <c r="K6">
        <v>1633</v>
      </c>
      <c r="L6">
        <v>1668</v>
      </c>
      <c r="N6" t="s">
        <v>480</v>
      </c>
      <c r="O6" s="10" t="s">
        <v>333</v>
      </c>
      <c r="P6">
        <f t="shared" si="0"/>
        <v>1668</v>
      </c>
      <c r="Q6">
        <f t="shared" si="1"/>
        <v>1640</v>
      </c>
      <c r="R6">
        <f t="shared" si="1"/>
        <v>1658</v>
      </c>
      <c r="S6">
        <f t="shared" si="1"/>
        <v>1731</v>
      </c>
      <c r="T6">
        <f t="shared" si="1"/>
        <v>1774</v>
      </c>
      <c r="U6">
        <f t="shared" si="1"/>
        <v>1805</v>
      </c>
      <c r="V6">
        <f t="shared" si="1"/>
        <v>1802</v>
      </c>
      <c r="W6">
        <f t="shared" si="1"/>
        <v>1744</v>
      </c>
      <c r="X6">
        <f t="shared" si="1"/>
        <v>1633</v>
      </c>
      <c r="Y6">
        <f t="shared" si="1"/>
        <v>1668</v>
      </c>
    </row>
    <row r="7" spans="1:25" x14ac:dyDescent="0.25">
      <c r="B7" s="10" t="s">
        <v>334</v>
      </c>
      <c r="C7">
        <v>123</v>
      </c>
      <c r="D7">
        <v>100</v>
      </c>
      <c r="E7">
        <v>86</v>
      </c>
      <c r="F7">
        <v>69</v>
      </c>
      <c r="G7">
        <v>65</v>
      </c>
      <c r="H7">
        <v>80</v>
      </c>
      <c r="I7">
        <v>54</v>
      </c>
      <c r="J7">
        <v>64</v>
      </c>
      <c r="K7">
        <v>57</v>
      </c>
      <c r="L7">
        <v>52</v>
      </c>
      <c r="N7" t="s">
        <v>480</v>
      </c>
      <c r="O7" s="10" t="s">
        <v>334</v>
      </c>
      <c r="P7">
        <f t="shared" si="0"/>
        <v>123</v>
      </c>
      <c r="Q7">
        <f t="shared" si="1"/>
        <v>100</v>
      </c>
      <c r="R7">
        <f t="shared" si="1"/>
        <v>86</v>
      </c>
      <c r="S7">
        <f t="shared" si="1"/>
        <v>69</v>
      </c>
      <c r="T7">
        <f t="shared" si="1"/>
        <v>65</v>
      </c>
      <c r="U7">
        <f t="shared" si="1"/>
        <v>80</v>
      </c>
      <c r="V7">
        <f t="shared" si="1"/>
        <v>54</v>
      </c>
      <c r="W7">
        <f t="shared" si="1"/>
        <v>64</v>
      </c>
      <c r="X7">
        <f t="shared" si="1"/>
        <v>57</v>
      </c>
      <c r="Y7">
        <f t="shared" si="1"/>
        <v>52</v>
      </c>
    </row>
    <row r="8" spans="1:25" x14ac:dyDescent="0.25">
      <c r="B8" s="10" t="s">
        <v>335</v>
      </c>
      <c r="C8">
        <v>58</v>
      </c>
      <c r="D8">
        <v>57</v>
      </c>
      <c r="E8">
        <v>44</v>
      </c>
      <c r="F8">
        <v>32</v>
      </c>
      <c r="G8">
        <v>35</v>
      </c>
      <c r="H8">
        <v>36</v>
      </c>
      <c r="I8">
        <v>38</v>
      </c>
      <c r="J8">
        <v>33</v>
      </c>
      <c r="K8">
        <v>31</v>
      </c>
      <c r="L8">
        <v>31</v>
      </c>
      <c r="N8" t="s">
        <v>480</v>
      </c>
      <c r="O8" s="10" t="s">
        <v>335</v>
      </c>
      <c r="P8">
        <f t="shared" si="0"/>
        <v>58</v>
      </c>
      <c r="Q8">
        <f t="shared" si="1"/>
        <v>57</v>
      </c>
      <c r="R8">
        <f t="shared" si="1"/>
        <v>44</v>
      </c>
      <c r="S8">
        <f t="shared" si="1"/>
        <v>32</v>
      </c>
      <c r="T8">
        <f t="shared" si="1"/>
        <v>35</v>
      </c>
      <c r="U8">
        <f t="shared" si="1"/>
        <v>36</v>
      </c>
      <c r="V8">
        <f t="shared" si="1"/>
        <v>38</v>
      </c>
      <c r="W8">
        <f t="shared" si="1"/>
        <v>33</v>
      </c>
      <c r="X8">
        <f t="shared" si="1"/>
        <v>31</v>
      </c>
      <c r="Y8">
        <f t="shared" si="1"/>
        <v>31</v>
      </c>
    </row>
    <row r="9" spans="1:25" x14ac:dyDescent="0.25">
      <c r="A9" s="10" t="s">
        <v>336</v>
      </c>
      <c r="C9" t="s">
        <v>39</v>
      </c>
      <c r="D9" t="s">
        <v>39</v>
      </c>
      <c r="E9" t="s">
        <v>39</v>
      </c>
      <c r="F9" t="s">
        <v>39</v>
      </c>
      <c r="G9" t="s">
        <v>39</v>
      </c>
      <c r="H9" t="s">
        <v>39</v>
      </c>
      <c r="I9" t="s">
        <v>39</v>
      </c>
      <c r="J9" t="s">
        <v>39</v>
      </c>
      <c r="K9" t="s">
        <v>39</v>
      </c>
      <c r="L9" t="s">
        <v>39</v>
      </c>
      <c r="N9" t="s">
        <v>481</v>
      </c>
      <c r="O9" s="10" t="s">
        <v>338</v>
      </c>
      <c r="P9">
        <f>C12</f>
        <v>852</v>
      </c>
      <c r="Q9">
        <f t="shared" ref="Q9:Y9" si="2">D12</f>
        <v>936</v>
      </c>
      <c r="R9">
        <f t="shared" si="2"/>
        <v>904</v>
      </c>
      <c r="S9">
        <f t="shared" si="2"/>
        <v>852</v>
      </c>
      <c r="T9">
        <f t="shared" si="2"/>
        <v>781</v>
      </c>
      <c r="U9">
        <f t="shared" si="2"/>
        <v>731</v>
      </c>
      <c r="V9">
        <f t="shared" si="2"/>
        <v>703</v>
      </c>
      <c r="W9">
        <f t="shared" si="2"/>
        <v>678</v>
      </c>
      <c r="X9">
        <f t="shared" si="2"/>
        <v>820</v>
      </c>
      <c r="Y9">
        <f t="shared" si="2"/>
        <v>899</v>
      </c>
    </row>
    <row r="10" spans="1:25" x14ac:dyDescent="0.25">
      <c r="A10" s="10" t="s">
        <v>73</v>
      </c>
      <c r="C10">
        <v>5662</v>
      </c>
      <c r="D10">
        <v>5721</v>
      </c>
      <c r="E10">
        <v>5829</v>
      </c>
      <c r="F10">
        <v>5917</v>
      </c>
      <c r="G10">
        <v>5828</v>
      </c>
      <c r="H10">
        <v>5764</v>
      </c>
      <c r="I10">
        <v>5642</v>
      </c>
      <c r="J10">
        <v>5778</v>
      </c>
      <c r="K10">
        <v>5710</v>
      </c>
      <c r="L10">
        <v>5903</v>
      </c>
      <c r="N10" t="s">
        <v>481</v>
      </c>
      <c r="O10" s="10" t="s">
        <v>339</v>
      </c>
      <c r="P10">
        <f>C13</f>
        <v>568</v>
      </c>
      <c r="Q10">
        <f t="shared" ref="Q10:Y10" si="3">D13</f>
        <v>555</v>
      </c>
      <c r="R10">
        <f t="shared" si="3"/>
        <v>514</v>
      </c>
      <c r="S10">
        <f t="shared" si="3"/>
        <v>513</v>
      </c>
      <c r="T10">
        <f t="shared" si="3"/>
        <v>546</v>
      </c>
      <c r="U10">
        <f t="shared" si="3"/>
        <v>503</v>
      </c>
      <c r="V10">
        <f t="shared" si="3"/>
        <v>502</v>
      </c>
      <c r="W10">
        <f t="shared" si="3"/>
        <v>514</v>
      </c>
      <c r="X10">
        <f t="shared" si="3"/>
        <v>500</v>
      </c>
      <c r="Y10">
        <f t="shared" si="3"/>
        <v>476</v>
      </c>
    </row>
    <row r="11" spans="1:25" x14ac:dyDescent="0.25">
      <c r="N11" t="s">
        <v>481</v>
      </c>
      <c r="O11" s="10" t="s">
        <v>340</v>
      </c>
      <c r="P11">
        <f>C14</f>
        <v>22</v>
      </c>
      <c r="Q11">
        <f t="shared" ref="Q11:Y11" si="4">D14</f>
        <v>30</v>
      </c>
      <c r="R11">
        <f t="shared" si="4"/>
        <v>23</v>
      </c>
      <c r="S11">
        <f t="shared" si="4"/>
        <v>37</v>
      </c>
      <c r="T11">
        <f t="shared" si="4"/>
        <v>48</v>
      </c>
      <c r="U11">
        <f t="shared" si="4"/>
        <v>43</v>
      </c>
      <c r="V11">
        <f t="shared" si="4"/>
        <v>28</v>
      </c>
      <c r="W11">
        <f t="shared" si="4"/>
        <v>39</v>
      </c>
      <c r="X11">
        <f t="shared" si="4"/>
        <v>44</v>
      </c>
      <c r="Y11">
        <f t="shared" si="4"/>
        <v>46</v>
      </c>
    </row>
    <row r="12" spans="1:25" x14ac:dyDescent="0.25">
      <c r="A12" s="10" t="s">
        <v>337</v>
      </c>
      <c r="B12" s="10" t="s">
        <v>338</v>
      </c>
      <c r="C12">
        <v>852</v>
      </c>
      <c r="D12">
        <v>936</v>
      </c>
      <c r="E12">
        <v>904</v>
      </c>
      <c r="F12">
        <v>852</v>
      </c>
      <c r="G12">
        <v>781</v>
      </c>
      <c r="H12">
        <v>731</v>
      </c>
      <c r="I12">
        <v>703</v>
      </c>
      <c r="J12">
        <v>678</v>
      </c>
      <c r="K12">
        <v>820</v>
      </c>
      <c r="L12">
        <v>899</v>
      </c>
    </row>
    <row r="13" spans="1:25" x14ac:dyDescent="0.25">
      <c r="B13" s="10" t="s">
        <v>339</v>
      </c>
      <c r="C13">
        <v>568</v>
      </c>
      <c r="D13">
        <v>555</v>
      </c>
      <c r="E13">
        <v>514</v>
      </c>
      <c r="F13">
        <v>513</v>
      </c>
      <c r="G13">
        <v>546</v>
      </c>
      <c r="H13">
        <v>503</v>
      </c>
      <c r="I13">
        <v>502</v>
      </c>
      <c r="J13">
        <v>514</v>
      </c>
      <c r="K13">
        <v>500</v>
      </c>
      <c r="L13">
        <v>476</v>
      </c>
    </row>
    <row r="14" spans="1:25" x14ac:dyDescent="0.25">
      <c r="B14" s="10" t="s">
        <v>340</v>
      </c>
      <c r="C14">
        <v>22</v>
      </c>
      <c r="D14">
        <v>30</v>
      </c>
      <c r="E14">
        <v>23</v>
      </c>
      <c r="F14">
        <v>37</v>
      </c>
      <c r="G14">
        <v>48</v>
      </c>
      <c r="H14">
        <v>43</v>
      </c>
      <c r="I14">
        <v>28</v>
      </c>
      <c r="J14">
        <v>39</v>
      </c>
      <c r="K14">
        <v>44</v>
      </c>
      <c r="L14">
        <v>46</v>
      </c>
      <c r="N14" t="s">
        <v>482</v>
      </c>
    </row>
    <row r="15" spans="1:25" x14ac:dyDescent="0.25">
      <c r="A15" s="10" t="s">
        <v>336</v>
      </c>
      <c r="C15" t="s">
        <v>39</v>
      </c>
      <c r="D15" t="s">
        <v>39</v>
      </c>
      <c r="E15" t="s">
        <v>39</v>
      </c>
      <c r="F15" t="s">
        <v>39</v>
      </c>
      <c r="G15" t="s">
        <v>39</v>
      </c>
      <c r="H15" t="s">
        <v>39</v>
      </c>
      <c r="I15" t="s">
        <v>39</v>
      </c>
      <c r="J15" t="s">
        <v>39</v>
      </c>
      <c r="K15" t="s">
        <v>39</v>
      </c>
      <c r="L15" t="s">
        <v>39</v>
      </c>
      <c r="N15" t="s">
        <v>460</v>
      </c>
      <c r="P15">
        <f>SUM(P3:P11)</f>
        <v>7104</v>
      </c>
      <c r="Q15">
        <f t="shared" ref="Q15:Y15" si="5">SUM(Q3:Q11)</f>
        <v>7242</v>
      </c>
      <c r="R15">
        <f t="shared" si="5"/>
        <v>7270</v>
      </c>
      <c r="S15">
        <f t="shared" si="5"/>
        <v>7319</v>
      </c>
      <c r="T15">
        <f t="shared" si="5"/>
        <v>7203</v>
      </c>
      <c r="U15">
        <f t="shared" si="5"/>
        <v>7041</v>
      </c>
      <c r="V15">
        <f t="shared" si="5"/>
        <v>6875</v>
      </c>
      <c r="W15">
        <f t="shared" si="5"/>
        <v>7009</v>
      </c>
      <c r="X15">
        <f t="shared" si="5"/>
        <v>7074</v>
      </c>
      <c r="Y15">
        <f t="shared" si="5"/>
        <v>7324</v>
      </c>
    </row>
    <row r="16" spans="1:25" x14ac:dyDescent="0.25">
      <c r="A16" s="10" t="s">
        <v>73</v>
      </c>
      <c r="C16">
        <v>1442</v>
      </c>
      <c r="D16">
        <v>1521</v>
      </c>
      <c r="E16">
        <v>1441</v>
      </c>
      <c r="F16">
        <v>1402</v>
      </c>
      <c r="G16">
        <v>1375</v>
      </c>
      <c r="H16">
        <v>1277</v>
      </c>
      <c r="I16">
        <v>1233</v>
      </c>
      <c r="J16">
        <v>1231</v>
      </c>
      <c r="K16">
        <v>1364</v>
      </c>
      <c r="L16">
        <v>1421</v>
      </c>
    </row>
    <row r="17" spans="1:28" x14ac:dyDescent="0.25">
      <c r="N17" t="s">
        <v>404</v>
      </c>
    </row>
    <row r="18" spans="1:28" x14ac:dyDescent="0.25">
      <c r="C18" t="s">
        <v>39</v>
      </c>
      <c r="D18" t="s">
        <v>39</v>
      </c>
      <c r="E18" t="s">
        <v>39</v>
      </c>
      <c r="F18" t="s">
        <v>39</v>
      </c>
      <c r="G18" t="s">
        <v>39</v>
      </c>
      <c r="H18" t="s">
        <v>39</v>
      </c>
      <c r="I18" t="s">
        <v>39</v>
      </c>
      <c r="J18" t="s">
        <v>39</v>
      </c>
      <c r="K18" t="s">
        <v>39</v>
      </c>
      <c r="L18" t="s">
        <v>39</v>
      </c>
      <c r="N18" t="s">
        <v>478</v>
      </c>
      <c r="O18" s="10" t="s">
        <v>479</v>
      </c>
      <c r="P18" s="78">
        <v>2018</v>
      </c>
      <c r="Q18" s="78">
        <v>2019</v>
      </c>
      <c r="R18" s="78">
        <v>2020</v>
      </c>
      <c r="S18" s="78">
        <v>2021</v>
      </c>
      <c r="T18" s="78">
        <v>2022</v>
      </c>
      <c r="U18" s="78">
        <v>2023</v>
      </c>
      <c r="W18" s="44" t="s">
        <v>479</v>
      </c>
      <c r="X18" t="s">
        <v>400</v>
      </c>
      <c r="Y18" t="s">
        <v>401</v>
      </c>
      <c r="Z18" t="s">
        <v>615</v>
      </c>
      <c r="AA18" t="s">
        <v>671</v>
      </c>
      <c r="AB18" t="s">
        <v>728</v>
      </c>
    </row>
    <row r="19" spans="1:28" x14ac:dyDescent="0.25">
      <c r="A19" s="10" t="s">
        <v>73</v>
      </c>
      <c r="C19">
        <v>7104</v>
      </c>
      <c r="D19">
        <v>7242</v>
      </c>
      <c r="E19">
        <v>7270</v>
      </c>
      <c r="F19">
        <v>7319</v>
      </c>
      <c r="G19">
        <v>7203</v>
      </c>
      <c r="H19">
        <v>7041</v>
      </c>
      <c r="I19">
        <v>6875</v>
      </c>
      <c r="J19">
        <v>7009</v>
      </c>
      <c r="K19">
        <v>7074</v>
      </c>
      <c r="L19">
        <v>7324</v>
      </c>
      <c r="N19" t="s">
        <v>480</v>
      </c>
      <c r="O19" s="10" t="s">
        <v>330</v>
      </c>
      <c r="P19">
        <f t="shared" ref="P19:P27" si="6">T3</f>
        <v>1374</v>
      </c>
      <c r="Q19">
        <f t="shared" ref="Q19:U19" si="7">U3</f>
        <v>1401</v>
      </c>
      <c r="R19">
        <f t="shared" si="7"/>
        <v>1300</v>
      </c>
      <c r="S19">
        <f t="shared" si="7"/>
        <v>1565</v>
      </c>
      <c r="T19">
        <f t="shared" si="7"/>
        <v>1501</v>
      </c>
      <c r="U19">
        <f t="shared" si="7"/>
        <v>1501</v>
      </c>
      <c r="W19" s="45" t="s">
        <v>480</v>
      </c>
      <c r="X19" s="17">
        <v>5764</v>
      </c>
      <c r="Y19" s="17">
        <v>5642</v>
      </c>
      <c r="Z19" s="17">
        <v>5778</v>
      </c>
      <c r="AA19" s="17">
        <v>5710</v>
      </c>
      <c r="AB19" s="17">
        <v>5903</v>
      </c>
    </row>
    <row r="20" spans="1:28" x14ac:dyDescent="0.25">
      <c r="N20" t="s">
        <v>480</v>
      </c>
      <c r="O20" s="10" t="s">
        <v>331</v>
      </c>
      <c r="P20">
        <f t="shared" si="6"/>
        <v>1298</v>
      </c>
      <c r="Q20">
        <f t="shared" ref="Q20:U20" si="8">U4</f>
        <v>1180</v>
      </c>
      <c r="R20">
        <f t="shared" si="8"/>
        <v>1231</v>
      </c>
      <c r="S20">
        <f t="shared" si="8"/>
        <v>1171</v>
      </c>
      <c r="T20">
        <f t="shared" si="8"/>
        <v>1295</v>
      </c>
      <c r="U20">
        <f t="shared" si="8"/>
        <v>1359</v>
      </c>
      <c r="W20" s="46" t="s">
        <v>330</v>
      </c>
      <c r="X20" s="17">
        <v>1401</v>
      </c>
      <c r="Y20" s="17">
        <v>1300</v>
      </c>
      <c r="Z20" s="17">
        <v>1565</v>
      </c>
      <c r="AA20" s="17">
        <v>1501</v>
      </c>
      <c r="AB20" s="17">
        <v>1501</v>
      </c>
    </row>
    <row r="21" spans="1:28" x14ac:dyDescent="0.25">
      <c r="N21" t="s">
        <v>480</v>
      </c>
      <c r="O21" s="10" t="s">
        <v>332</v>
      </c>
      <c r="P21">
        <f t="shared" si="6"/>
        <v>1282</v>
      </c>
      <c r="Q21">
        <f t="shared" ref="Q21:U21" si="9">U5</f>
        <v>1262</v>
      </c>
      <c r="R21">
        <f t="shared" si="9"/>
        <v>1217</v>
      </c>
      <c r="S21">
        <f t="shared" si="9"/>
        <v>1201</v>
      </c>
      <c r="T21">
        <f t="shared" si="9"/>
        <v>1193</v>
      </c>
      <c r="U21">
        <f t="shared" si="9"/>
        <v>1292</v>
      </c>
      <c r="W21" s="46" t="s">
        <v>331</v>
      </c>
      <c r="X21" s="17">
        <v>1180</v>
      </c>
      <c r="Y21" s="17">
        <v>1231</v>
      </c>
      <c r="Z21" s="17">
        <v>1171</v>
      </c>
      <c r="AA21" s="17">
        <v>1295</v>
      </c>
      <c r="AB21" s="17">
        <v>1359</v>
      </c>
    </row>
    <row r="22" spans="1:28" x14ac:dyDescent="0.25">
      <c r="N22" t="s">
        <v>480</v>
      </c>
      <c r="O22" s="10" t="s">
        <v>333</v>
      </c>
      <c r="P22">
        <f t="shared" si="6"/>
        <v>1774</v>
      </c>
      <c r="Q22">
        <f t="shared" ref="Q22:U22" si="10">U6</f>
        <v>1805</v>
      </c>
      <c r="R22">
        <f t="shared" si="10"/>
        <v>1802</v>
      </c>
      <c r="S22">
        <f t="shared" si="10"/>
        <v>1744</v>
      </c>
      <c r="T22">
        <f t="shared" si="10"/>
        <v>1633</v>
      </c>
      <c r="U22">
        <f t="shared" si="10"/>
        <v>1668</v>
      </c>
      <c r="W22" s="46" t="s">
        <v>332</v>
      </c>
      <c r="X22" s="17">
        <v>1262</v>
      </c>
      <c r="Y22" s="17">
        <v>1217</v>
      </c>
      <c r="Z22" s="17">
        <v>1201</v>
      </c>
      <c r="AA22" s="17">
        <v>1193</v>
      </c>
      <c r="AB22" s="17">
        <v>1292</v>
      </c>
    </row>
    <row r="23" spans="1:28" x14ac:dyDescent="0.25">
      <c r="N23" t="s">
        <v>480</v>
      </c>
      <c r="O23" s="10" t="s">
        <v>334</v>
      </c>
      <c r="P23">
        <f t="shared" si="6"/>
        <v>65</v>
      </c>
      <c r="Q23">
        <f t="shared" ref="Q23:U23" si="11">U7</f>
        <v>80</v>
      </c>
      <c r="R23">
        <f t="shared" si="11"/>
        <v>54</v>
      </c>
      <c r="S23">
        <f t="shared" si="11"/>
        <v>64</v>
      </c>
      <c r="T23">
        <f t="shared" si="11"/>
        <v>57</v>
      </c>
      <c r="U23">
        <f t="shared" si="11"/>
        <v>52</v>
      </c>
      <c r="W23" s="46" t="s">
        <v>333</v>
      </c>
      <c r="X23" s="17">
        <v>1805</v>
      </c>
      <c r="Y23" s="17">
        <v>1802</v>
      </c>
      <c r="Z23" s="17">
        <v>1744</v>
      </c>
      <c r="AA23" s="17">
        <v>1633</v>
      </c>
      <c r="AB23" s="17">
        <v>1668</v>
      </c>
    </row>
    <row r="24" spans="1:28" x14ac:dyDescent="0.25">
      <c r="N24" t="s">
        <v>480</v>
      </c>
      <c r="O24" s="10" t="s">
        <v>335</v>
      </c>
      <c r="P24">
        <f t="shared" si="6"/>
        <v>35</v>
      </c>
      <c r="Q24">
        <f t="shared" ref="Q24:U24" si="12">U8</f>
        <v>36</v>
      </c>
      <c r="R24">
        <f t="shared" si="12"/>
        <v>38</v>
      </c>
      <c r="S24">
        <f t="shared" si="12"/>
        <v>33</v>
      </c>
      <c r="T24">
        <f t="shared" si="12"/>
        <v>31</v>
      </c>
      <c r="U24">
        <f t="shared" si="12"/>
        <v>31</v>
      </c>
      <c r="W24" s="46" t="s">
        <v>334</v>
      </c>
      <c r="X24" s="17">
        <v>80</v>
      </c>
      <c r="Y24" s="17">
        <v>54</v>
      </c>
      <c r="Z24" s="17">
        <v>64</v>
      </c>
      <c r="AA24" s="17">
        <v>57</v>
      </c>
      <c r="AB24" s="17">
        <v>52</v>
      </c>
    </row>
    <row r="25" spans="1:28" x14ac:dyDescent="0.25">
      <c r="N25" t="s">
        <v>481</v>
      </c>
      <c r="O25" s="10" t="s">
        <v>338</v>
      </c>
      <c r="P25">
        <f t="shared" si="6"/>
        <v>781</v>
      </c>
      <c r="Q25">
        <f t="shared" ref="Q25:U25" si="13">U9</f>
        <v>731</v>
      </c>
      <c r="R25">
        <f t="shared" si="13"/>
        <v>703</v>
      </c>
      <c r="S25">
        <f t="shared" si="13"/>
        <v>678</v>
      </c>
      <c r="T25">
        <f t="shared" si="13"/>
        <v>820</v>
      </c>
      <c r="U25">
        <f t="shared" si="13"/>
        <v>899</v>
      </c>
      <c r="W25" s="46" t="s">
        <v>335</v>
      </c>
      <c r="X25" s="17">
        <v>36</v>
      </c>
      <c r="Y25" s="17">
        <v>38</v>
      </c>
      <c r="Z25" s="17">
        <v>33</v>
      </c>
      <c r="AA25" s="17">
        <v>31</v>
      </c>
      <c r="AB25" s="17">
        <v>31</v>
      </c>
    </row>
    <row r="26" spans="1:28" x14ac:dyDescent="0.25">
      <c r="N26" t="s">
        <v>481</v>
      </c>
      <c r="O26" s="10" t="s">
        <v>339</v>
      </c>
      <c r="P26">
        <f t="shared" si="6"/>
        <v>546</v>
      </c>
      <c r="Q26">
        <f t="shared" ref="Q26:U26" si="14">U10</f>
        <v>503</v>
      </c>
      <c r="R26">
        <f t="shared" si="14"/>
        <v>502</v>
      </c>
      <c r="S26">
        <f t="shared" si="14"/>
        <v>514</v>
      </c>
      <c r="T26">
        <f t="shared" si="14"/>
        <v>500</v>
      </c>
      <c r="U26">
        <f t="shared" si="14"/>
        <v>476</v>
      </c>
      <c r="W26" s="45" t="s">
        <v>481</v>
      </c>
      <c r="X26" s="17">
        <v>1277</v>
      </c>
      <c r="Y26" s="17">
        <v>1233</v>
      </c>
      <c r="Z26" s="17">
        <v>1231</v>
      </c>
      <c r="AA26" s="17">
        <v>1364</v>
      </c>
      <c r="AB26" s="17">
        <v>1421</v>
      </c>
    </row>
    <row r="27" spans="1:28" x14ac:dyDescent="0.25">
      <c r="N27" t="s">
        <v>481</v>
      </c>
      <c r="O27" s="10" t="s">
        <v>340</v>
      </c>
      <c r="P27">
        <f t="shared" si="6"/>
        <v>48</v>
      </c>
      <c r="Q27">
        <f t="shared" ref="Q27:U27" si="15">U11</f>
        <v>43</v>
      </c>
      <c r="R27">
        <f t="shared" si="15"/>
        <v>28</v>
      </c>
      <c r="S27">
        <f t="shared" si="15"/>
        <v>39</v>
      </c>
      <c r="T27">
        <f t="shared" si="15"/>
        <v>44</v>
      </c>
      <c r="U27">
        <f t="shared" si="15"/>
        <v>46</v>
      </c>
      <c r="W27" s="46" t="s">
        <v>338</v>
      </c>
      <c r="X27" s="17">
        <v>731</v>
      </c>
      <c r="Y27" s="17">
        <v>703</v>
      </c>
      <c r="Z27" s="17">
        <v>678</v>
      </c>
      <c r="AA27" s="17">
        <v>820</v>
      </c>
      <c r="AB27" s="17">
        <v>899</v>
      </c>
    </row>
    <row r="28" spans="1:28" x14ac:dyDescent="0.25">
      <c r="W28" s="46" t="s">
        <v>339</v>
      </c>
      <c r="X28" s="17">
        <v>503</v>
      </c>
      <c r="Y28" s="17">
        <v>502</v>
      </c>
      <c r="Z28" s="17">
        <v>514</v>
      </c>
      <c r="AA28" s="17">
        <v>500</v>
      </c>
      <c r="AB28" s="17">
        <v>476</v>
      </c>
    </row>
    <row r="29" spans="1:28" x14ac:dyDescent="0.25">
      <c r="W29" s="46" t="s">
        <v>340</v>
      </c>
      <c r="X29" s="17">
        <v>43</v>
      </c>
      <c r="Y29" s="17">
        <v>28</v>
      </c>
      <c r="Z29" s="17">
        <v>39</v>
      </c>
      <c r="AA29" s="17">
        <v>44</v>
      </c>
      <c r="AB29" s="17">
        <v>46</v>
      </c>
    </row>
    <row r="30" spans="1:28" x14ac:dyDescent="0.25">
      <c r="W30" s="45" t="s">
        <v>483</v>
      </c>
      <c r="X30" s="17">
        <v>7041</v>
      </c>
      <c r="Y30" s="17">
        <v>6875</v>
      </c>
      <c r="Z30" s="17">
        <v>7009</v>
      </c>
      <c r="AA30" s="17">
        <v>7074</v>
      </c>
      <c r="AB30" s="17">
        <v>7324</v>
      </c>
    </row>
  </sheetData>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DF41F-6FE1-412F-8F8B-5867885B12EA}">
  <dimension ref="A1:O28"/>
  <sheetViews>
    <sheetView workbookViewId="0"/>
  </sheetViews>
  <sheetFormatPr defaultRowHeight="15" x14ac:dyDescent="0.25"/>
  <cols>
    <col min="1" max="1" width="18.140625" bestFit="1" customWidth="1"/>
    <col min="2" max="11" width="9.140625" customWidth="1"/>
  </cols>
  <sheetData>
    <row r="1" spans="1:15" ht="23.25" customHeight="1" x14ac:dyDescent="0.35">
      <c r="A1" s="56" t="s">
        <v>402</v>
      </c>
      <c r="B1" s="56"/>
      <c r="C1" s="56"/>
      <c r="D1" s="56"/>
      <c r="E1" s="56"/>
      <c r="F1" s="56"/>
      <c r="G1" s="56"/>
      <c r="H1" s="56"/>
      <c r="I1" s="56"/>
      <c r="J1" s="56"/>
      <c r="K1" s="56"/>
    </row>
    <row r="2" spans="1:15" ht="23.25" x14ac:dyDescent="0.35">
      <c r="A2" s="56" t="s">
        <v>494</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5" spans="1:15" x14ac:dyDescent="0.25">
      <c r="A5" s="14"/>
      <c r="B5" s="14"/>
      <c r="C5" s="14"/>
      <c r="D5" s="14"/>
      <c r="E5" s="14"/>
      <c r="F5" s="14"/>
      <c r="G5" s="14"/>
      <c r="H5" s="14"/>
      <c r="I5" s="14"/>
      <c r="J5" s="14"/>
      <c r="K5" s="14"/>
    </row>
    <row r="6" spans="1:15" x14ac:dyDescent="0.25">
      <c r="A6" s="14"/>
      <c r="B6" s="14"/>
      <c r="C6" s="14"/>
      <c r="D6" s="14"/>
      <c r="E6" s="14"/>
      <c r="F6" s="14"/>
      <c r="G6" s="14"/>
      <c r="H6" s="14"/>
      <c r="I6" s="14"/>
      <c r="J6" s="14"/>
      <c r="K6" s="14"/>
    </row>
    <row r="7" spans="1:15" x14ac:dyDescent="0.25">
      <c r="A7" s="14"/>
      <c r="B7" s="14"/>
      <c r="C7" s="14"/>
      <c r="D7" s="14"/>
      <c r="E7" s="14"/>
      <c r="F7" s="14"/>
      <c r="G7" s="14"/>
      <c r="H7" s="14"/>
      <c r="I7" s="14"/>
      <c r="J7" s="14"/>
      <c r="K7" s="14"/>
    </row>
    <row r="8" spans="1:15" x14ac:dyDescent="0.25">
      <c r="A8" s="14"/>
      <c r="B8" s="14"/>
      <c r="C8" s="14"/>
      <c r="D8" s="14"/>
      <c r="E8" s="14"/>
      <c r="F8" s="14"/>
      <c r="G8" s="14"/>
      <c r="H8" s="14"/>
      <c r="I8" s="14"/>
      <c r="J8" s="14"/>
      <c r="K8" s="14"/>
    </row>
    <row r="9" spans="1:15" x14ac:dyDescent="0.25">
      <c r="A9" s="14"/>
      <c r="B9" s="14"/>
      <c r="C9" s="14"/>
      <c r="D9" s="14"/>
      <c r="E9" s="14"/>
      <c r="F9" s="14"/>
      <c r="G9" s="14"/>
      <c r="H9" s="14"/>
      <c r="I9" s="14"/>
      <c r="J9" s="14"/>
      <c r="K9" s="14"/>
    </row>
    <row r="11" spans="1:15" x14ac:dyDescent="0.25">
      <c r="A11" s="65" t="s">
        <v>488</v>
      </c>
      <c r="B11" s="64" t="s">
        <v>484</v>
      </c>
      <c r="C11" s="64" t="s">
        <v>396</v>
      </c>
      <c r="D11" s="64" t="s">
        <v>397</v>
      </c>
      <c r="E11" s="64" t="s">
        <v>398</v>
      </c>
      <c r="F11" s="64" t="s">
        <v>399</v>
      </c>
      <c r="G11" s="64" t="s">
        <v>400</v>
      </c>
      <c r="H11" s="64" t="s">
        <v>401</v>
      </c>
      <c r="I11" s="64" t="s">
        <v>615</v>
      </c>
      <c r="J11" s="64" t="s">
        <v>671</v>
      </c>
      <c r="K11" s="64" t="s">
        <v>728</v>
      </c>
    </row>
    <row r="12" spans="1:15" x14ac:dyDescent="0.25">
      <c r="A12" s="45" t="s">
        <v>489</v>
      </c>
      <c r="B12" s="11"/>
      <c r="C12" s="11"/>
      <c r="D12" s="11"/>
      <c r="E12" s="11"/>
      <c r="F12" s="11"/>
      <c r="G12" s="11"/>
      <c r="H12" s="11"/>
      <c r="I12" s="11"/>
      <c r="J12" s="17"/>
      <c r="K12" s="17"/>
    </row>
    <row r="13" spans="1:15" x14ac:dyDescent="0.25">
      <c r="A13" s="46" t="s">
        <v>747</v>
      </c>
      <c r="B13" s="11">
        <v>1186</v>
      </c>
      <c r="C13" s="11">
        <v>1263</v>
      </c>
      <c r="D13" s="11">
        <v>1300</v>
      </c>
      <c r="E13" s="11">
        <v>1322</v>
      </c>
      <c r="F13" s="11">
        <v>1366</v>
      </c>
      <c r="G13" s="11">
        <v>1387</v>
      </c>
      <c r="H13" s="11">
        <v>1397</v>
      </c>
      <c r="I13" s="11">
        <v>1438</v>
      </c>
      <c r="J13" s="11">
        <v>1433</v>
      </c>
      <c r="K13" s="11">
        <v>1475</v>
      </c>
    </row>
    <row r="14" spans="1:15" x14ac:dyDescent="0.25">
      <c r="A14" s="46" t="s">
        <v>748</v>
      </c>
      <c r="B14" s="11">
        <v>3338</v>
      </c>
      <c r="C14" s="11">
        <v>3322</v>
      </c>
      <c r="D14" s="11">
        <v>3380</v>
      </c>
      <c r="E14" s="11">
        <v>3487</v>
      </c>
      <c r="F14" s="11">
        <v>3427</v>
      </c>
      <c r="G14" s="11">
        <v>3436</v>
      </c>
      <c r="H14" s="11">
        <v>3401</v>
      </c>
      <c r="I14" s="11">
        <v>3455</v>
      </c>
      <c r="J14" s="11">
        <v>3398</v>
      </c>
      <c r="K14" s="11">
        <v>3478</v>
      </c>
    </row>
    <row r="15" spans="1:15" x14ac:dyDescent="0.25">
      <c r="A15" s="45" t="s">
        <v>491</v>
      </c>
      <c r="B15" s="11">
        <v>4524</v>
      </c>
      <c r="C15" s="11">
        <v>4585</v>
      </c>
      <c r="D15" s="11">
        <v>4680</v>
      </c>
      <c r="E15" s="11">
        <v>4809</v>
      </c>
      <c r="F15" s="11">
        <v>4793</v>
      </c>
      <c r="G15" s="11">
        <v>4823</v>
      </c>
      <c r="H15" s="11">
        <v>4798</v>
      </c>
      <c r="I15" s="11">
        <v>4893</v>
      </c>
      <c r="J15" s="11">
        <v>4831</v>
      </c>
      <c r="K15" s="11">
        <v>4953</v>
      </c>
    </row>
    <row r="16" spans="1:15" x14ac:dyDescent="0.25">
      <c r="A16" s="45" t="s">
        <v>490</v>
      </c>
      <c r="B16" s="11"/>
      <c r="C16" s="11"/>
      <c r="D16" s="11"/>
      <c r="E16" s="11"/>
      <c r="F16" s="11"/>
      <c r="G16" s="11"/>
      <c r="H16" s="11"/>
      <c r="I16" s="11"/>
      <c r="J16" s="17"/>
      <c r="K16" s="17"/>
    </row>
    <row r="17" spans="1:11" x14ac:dyDescent="0.25">
      <c r="A17" s="46" t="s">
        <v>747</v>
      </c>
      <c r="B17" s="11">
        <v>417</v>
      </c>
      <c r="C17" s="11">
        <v>423</v>
      </c>
      <c r="D17" s="11">
        <v>429</v>
      </c>
      <c r="E17" s="11">
        <v>424</v>
      </c>
      <c r="F17" s="11">
        <v>421</v>
      </c>
      <c r="G17" s="11">
        <v>439</v>
      </c>
      <c r="H17" s="11">
        <v>442</v>
      </c>
      <c r="I17" s="11">
        <v>462</v>
      </c>
      <c r="J17" s="11">
        <v>477</v>
      </c>
      <c r="K17" s="11">
        <v>506</v>
      </c>
    </row>
    <row r="18" spans="1:11" x14ac:dyDescent="0.25">
      <c r="A18" s="46" t="s">
        <v>748</v>
      </c>
      <c r="B18" s="11">
        <v>1070</v>
      </c>
      <c r="C18" s="11">
        <v>1068</v>
      </c>
      <c r="D18" s="11">
        <v>1098</v>
      </c>
      <c r="E18" s="11">
        <v>1083</v>
      </c>
      <c r="F18" s="11">
        <v>1079</v>
      </c>
      <c r="G18" s="11">
        <v>999</v>
      </c>
      <c r="H18" s="11">
        <v>1015</v>
      </c>
      <c r="I18" s="11">
        <v>1041</v>
      </c>
      <c r="J18" s="11">
        <v>1040</v>
      </c>
      <c r="K18" s="11">
        <v>1111</v>
      </c>
    </row>
    <row r="19" spans="1:11" x14ac:dyDescent="0.25">
      <c r="A19" s="45" t="s">
        <v>492</v>
      </c>
      <c r="B19" s="11">
        <v>1487</v>
      </c>
      <c r="C19" s="11">
        <v>1491</v>
      </c>
      <c r="D19" s="11">
        <v>1527</v>
      </c>
      <c r="E19" s="11">
        <v>1507</v>
      </c>
      <c r="F19" s="11">
        <v>1500</v>
      </c>
      <c r="G19" s="11">
        <v>1438</v>
      </c>
      <c r="H19" s="11">
        <v>1457</v>
      </c>
      <c r="I19" s="11">
        <v>1503</v>
      </c>
      <c r="J19" s="11">
        <v>1517</v>
      </c>
      <c r="K19" s="11">
        <v>1617</v>
      </c>
    </row>
    <row r="20" spans="1:11" x14ac:dyDescent="0.25">
      <c r="A20" s="45" t="s">
        <v>318</v>
      </c>
      <c r="B20" s="11"/>
      <c r="C20" s="11"/>
      <c r="D20" s="11"/>
      <c r="E20" s="11"/>
      <c r="F20" s="11"/>
      <c r="G20" s="11"/>
      <c r="H20" s="11"/>
      <c r="I20" s="11"/>
      <c r="J20" s="17"/>
      <c r="K20" s="17"/>
    </row>
    <row r="21" spans="1:11" x14ac:dyDescent="0.25">
      <c r="A21" s="46" t="s">
        <v>747</v>
      </c>
      <c r="B21" s="11">
        <v>266</v>
      </c>
      <c r="C21" s="11">
        <v>262</v>
      </c>
      <c r="D21" s="11">
        <v>229</v>
      </c>
      <c r="E21" s="11">
        <v>237</v>
      </c>
      <c r="F21" s="11">
        <v>243</v>
      </c>
      <c r="G21" s="11">
        <v>207</v>
      </c>
      <c r="H21" s="11">
        <v>174</v>
      </c>
      <c r="I21" s="11">
        <v>163</v>
      </c>
      <c r="J21" s="11">
        <v>207</v>
      </c>
      <c r="K21" s="11">
        <v>227</v>
      </c>
    </row>
    <row r="22" spans="1:11" x14ac:dyDescent="0.25">
      <c r="A22" s="46" t="s">
        <v>748</v>
      </c>
      <c r="B22" s="11">
        <v>827</v>
      </c>
      <c r="C22" s="11">
        <v>904</v>
      </c>
      <c r="D22" s="11">
        <v>834</v>
      </c>
      <c r="E22" s="11">
        <v>766</v>
      </c>
      <c r="F22" s="11">
        <v>667</v>
      </c>
      <c r="G22" s="11">
        <v>573</v>
      </c>
      <c r="H22" s="11">
        <v>446</v>
      </c>
      <c r="I22" s="11">
        <v>450</v>
      </c>
      <c r="J22" s="11">
        <v>519</v>
      </c>
      <c r="K22" s="11">
        <v>527</v>
      </c>
    </row>
    <row r="23" spans="1:11" ht="15.75" thickBot="1" x14ac:dyDescent="0.3">
      <c r="A23" s="45" t="s">
        <v>493</v>
      </c>
      <c r="B23" s="11">
        <v>1093</v>
      </c>
      <c r="C23" s="11">
        <v>1166</v>
      </c>
      <c r="D23" s="11">
        <v>1063</v>
      </c>
      <c r="E23" s="11">
        <v>1003</v>
      </c>
      <c r="F23" s="11">
        <v>910</v>
      </c>
      <c r="G23" s="11">
        <v>780</v>
      </c>
      <c r="H23" s="11">
        <v>620</v>
      </c>
      <c r="I23" s="11">
        <v>613</v>
      </c>
      <c r="J23" s="11">
        <v>726</v>
      </c>
      <c r="K23" s="11">
        <v>754</v>
      </c>
    </row>
    <row r="24" spans="1:11" ht="15.75" thickTop="1" x14ac:dyDescent="0.25">
      <c r="A24" s="45" t="s">
        <v>390</v>
      </c>
      <c r="B24" s="11"/>
      <c r="C24" s="11"/>
      <c r="D24" s="11"/>
      <c r="E24" s="11"/>
      <c r="F24" s="11"/>
      <c r="G24" s="11"/>
      <c r="H24" s="11"/>
      <c r="I24" s="11"/>
      <c r="J24" s="17"/>
      <c r="K24" s="17"/>
    </row>
    <row r="25" spans="1:11" x14ac:dyDescent="0.25">
      <c r="A25" s="46" t="s">
        <v>747</v>
      </c>
      <c r="B25" s="11">
        <v>1869</v>
      </c>
      <c r="C25" s="11">
        <v>1948</v>
      </c>
      <c r="D25" s="11">
        <v>1958</v>
      </c>
      <c r="E25" s="11">
        <v>1983</v>
      </c>
      <c r="F25" s="11">
        <v>2030</v>
      </c>
      <c r="G25" s="11">
        <v>2033</v>
      </c>
      <c r="H25" s="11">
        <v>2013</v>
      </c>
      <c r="I25" s="11">
        <v>2063</v>
      </c>
      <c r="J25" s="11">
        <v>2117</v>
      </c>
      <c r="K25" s="11">
        <v>2208</v>
      </c>
    </row>
    <row r="26" spans="1:11" x14ac:dyDescent="0.25">
      <c r="A26" s="46" t="s">
        <v>748</v>
      </c>
      <c r="B26" s="11">
        <v>5235</v>
      </c>
      <c r="C26" s="11">
        <v>5294</v>
      </c>
      <c r="D26" s="11">
        <v>5312</v>
      </c>
      <c r="E26" s="11">
        <v>5336</v>
      </c>
      <c r="F26" s="11">
        <v>5173</v>
      </c>
      <c r="G26" s="11">
        <v>5008</v>
      </c>
      <c r="H26" s="11">
        <v>4862</v>
      </c>
      <c r="I26" s="11">
        <v>4946</v>
      </c>
      <c r="J26" s="11">
        <v>4957</v>
      </c>
      <c r="K26" s="11">
        <v>5116</v>
      </c>
    </row>
    <row r="27" spans="1:11" ht="15.75" thickBot="1" x14ac:dyDescent="0.3">
      <c r="A27" s="18" t="s">
        <v>407</v>
      </c>
      <c r="B27" s="19">
        <v>7104</v>
      </c>
      <c r="C27" s="19">
        <v>7242</v>
      </c>
      <c r="D27" s="19">
        <v>7270</v>
      </c>
      <c r="E27" s="19">
        <v>7319</v>
      </c>
      <c r="F27" s="19">
        <v>7203</v>
      </c>
      <c r="G27" s="19">
        <v>7041</v>
      </c>
      <c r="H27" s="19">
        <v>6875</v>
      </c>
      <c r="I27" s="19">
        <v>7009</v>
      </c>
      <c r="J27" s="19">
        <v>7074</v>
      </c>
      <c r="K27" s="19">
        <v>7324</v>
      </c>
    </row>
    <row r="28" spans="1:11" ht="15.75" thickTop="1" x14ac:dyDescent="0.25"/>
  </sheetData>
  <hyperlinks>
    <hyperlink ref="M2:O3" location="'Table of Contents'!A1" display="Click here to return to Table of Contents" xr:uid="{5057E272-A0F5-463F-9B6E-C0CE4CB1E52C}"/>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98054-68B6-4572-83D2-55EF5CDB2B81}">
  <sheetPr>
    <tabColor rgb="FF0070C0"/>
  </sheetPr>
  <dimension ref="A1:Y45"/>
  <sheetViews>
    <sheetView workbookViewId="0"/>
  </sheetViews>
  <sheetFormatPr defaultRowHeight="15" x14ac:dyDescent="0.25"/>
  <cols>
    <col min="14" max="14" width="15" bestFit="1" customWidth="1"/>
    <col min="15" max="15" width="11" bestFit="1" customWidth="1"/>
    <col min="16" max="20" width="6" bestFit="1" customWidth="1"/>
  </cols>
  <sheetData>
    <row r="1" spans="1:25" x14ac:dyDescent="0.25">
      <c r="A1" s="10" t="s">
        <v>341</v>
      </c>
      <c r="B1" s="10" t="s">
        <v>289</v>
      </c>
      <c r="C1" t="s">
        <v>324</v>
      </c>
      <c r="D1" t="s">
        <v>31</v>
      </c>
      <c r="E1" t="s">
        <v>32</v>
      </c>
      <c r="F1" t="s">
        <v>33</v>
      </c>
      <c r="G1" t="s">
        <v>34</v>
      </c>
      <c r="H1" t="s">
        <v>35</v>
      </c>
      <c r="I1" t="s">
        <v>36</v>
      </c>
      <c r="J1" t="s">
        <v>325</v>
      </c>
      <c r="K1" t="s">
        <v>326</v>
      </c>
      <c r="L1" t="s">
        <v>327</v>
      </c>
      <c r="N1" t="s">
        <v>395</v>
      </c>
    </row>
    <row r="2" spans="1:25" x14ac:dyDescent="0.25">
      <c r="A2" s="10" t="s">
        <v>291</v>
      </c>
      <c r="B2" s="10" t="s">
        <v>291</v>
      </c>
      <c r="C2" t="s">
        <v>39</v>
      </c>
      <c r="D2" t="s">
        <v>39</v>
      </c>
      <c r="E2" t="s">
        <v>39</v>
      </c>
      <c r="F2" t="s">
        <v>39</v>
      </c>
      <c r="G2" t="s">
        <v>39</v>
      </c>
      <c r="H2" t="s">
        <v>39</v>
      </c>
      <c r="I2" t="s">
        <v>39</v>
      </c>
      <c r="J2" t="s">
        <v>39</v>
      </c>
      <c r="K2" t="s">
        <v>39</v>
      </c>
      <c r="L2" t="s">
        <v>39</v>
      </c>
      <c r="N2" s="10" t="s">
        <v>488</v>
      </c>
      <c r="O2" s="10" t="s">
        <v>441</v>
      </c>
      <c r="P2" s="78">
        <v>2014</v>
      </c>
      <c r="Q2" s="78">
        <v>2015</v>
      </c>
      <c r="R2" s="78">
        <v>2016</v>
      </c>
      <c r="S2" s="78">
        <v>2017</v>
      </c>
      <c r="T2" s="78">
        <v>2018</v>
      </c>
      <c r="U2" s="78">
        <v>2019</v>
      </c>
      <c r="V2" s="78">
        <v>2020</v>
      </c>
      <c r="W2" s="78">
        <v>2021</v>
      </c>
      <c r="X2" s="78">
        <v>2022</v>
      </c>
      <c r="Y2" s="78">
        <v>2023</v>
      </c>
    </row>
    <row r="3" spans="1:25" x14ac:dyDescent="0.25">
      <c r="A3" s="10" t="s">
        <v>342</v>
      </c>
      <c r="B3" s="10" t="s">
        <v>293</v>
      </c>
      <c r="C3">
        <v>1186</v>
      </c>
      <c r="D3">
        <v>1263</v>
      </c>
      <c r="E3">
        <v>1300</v>
      </c>
      <c r="F3">
        <v>1322</v>
      </c>
      <c r="G3">
        <v>1366</v>
      </c>
      <c r="H3">
        <v>1387</v>
      </c>
      <c r="I3">
        <v>1397</v>
      </c>
      <c r="J3">
        <v>1438</v>
      </c>
      <c r="K3">
        <v>1433</v>
      </c>
      <c r="L3">
        <v>1475</v>
      </c>
      <c r="N3" s="10" t="s">
        <v>489</v>
      </c>
      <c r="O3" s="10" t="s">
        <v>721</v>
      </c>
      <c r="P3">
        <f>C3</f>
        <v>1186</v>
      </c>
      <c r="Q3">
        <f t="shared" ref="Q3:Y4" si="0">D3</f>
        <v>1263</v>
      </c>
      <c r="R3">
        <f t="shared" si="0"/>
        <v>1300</v>
      </c>
      <c r="S3">
        <f t="shared" si="0"/>
        <v>1322</v>
      </c>
      <c r="T3">
        <f t="shared" si="0"/>
        <v>1366</v>
      </c>
      <c r="U3">
        <f t="shared" si="0"/>
        <v>1387</v>
      </c>
      <c r="V3">
        <f t="shared" si="0"/>
        <v>1397</v>
      </c>
      <c r="W3">
        <f t="shared" si="0"/>
        <v>1438</v>
      </c>
      <c r="X3">
        <f t="shared" si="0"/>
        <v>1433</v>
      </c>
      <c r="Y3">
        <f t="shared" si="0"/>
        <v>1475</v>
      </c>
    </row>
    <row r="4" spans="1:25" x14ac:dyDescent="0.25">
      <c r="B4" s="10" t="s">
        <v>294</v>
      </c>
      <c r="C4">
        <v>3338</v>
      </c>
      <c r="D4">
        <v>3322</v>
      </c>
      <c r="E4">
        <v>3380</v>
      </c>
      <c r="F4">
        <v>3487</v>
      </c>
      <c r="G4">
        <v>3427</v>
      </c>
      <c r="H4">
        <v>3436</v>
      </c>
      <c r="I4">
        <v>3401</v>
      </c>
      <c r="J4">
        <v>3455</v>
      </c>
      <c r="K4">
        <v>3398</v>
      </c>
      <c r="L4">
        <v>3478</v>
      </c>
      <c r="N4" s="10" t="s">
        <v>489</v>
      </c>
      <c r="O4" s="10" t="s">
        <v>720</v>
      </c>
      <c r="P4">
        <f>C4</f>
        <v>3338</v>
      </c>
      <c r="Q4">
        <f t="shared" si="0"/>
        <v>3322</v>
      </c>
      <c r="R4">
        <f t="shared" si="0"/>
        <v>3380</v>
      </c>
      <c r="S4">
        <f t="shared" si="0"/>
        <v>3487</v>
      </c>
      <c r="T4">
        <f t="shared" si="0"/>
        <v>3427</v>
      </c>
      <c r="U4">
        <f t="shared" si="0"/>
        <v>3436</v>
      </c>
      <c r="V4">
        <f t="shared" si="0"/>
        <v>3401</v>
      </c>
      <c r="W4">
        <f t="shared" si="0"/>
        <v>3455</v>
      </c>
      <c r="X4">
        <f t="shared" si="0"/>
        <v>3398</v>
      </c>
      <c r="Y4">
        <f t="shared" si="0"/>
        <v>3478</v>
      </c>
    </row>
    <row r="5" spans="1:25" x14ac:dyDescent="0.25">
      <c r="B5" s="10" t="s">
        <v>295</v>
      </c>
      <c r="C5">
        <v>4524</v>
      </c>
      <c r="D5">
        <v>4585</v>
      </c>
      <c r="E5">
        <v>4680</v>
      </c>
      <c r="F5">
        <v>4809</v>
      </c>
      <c r="G5">
        <v>4793</v>
      </c>
      <c r="H5">
        <v>4823</v>
      </c>
      <c r="I5">
        <v>4798</v>
      </c>
      <c r="J5">
        <v>4893</v>
      </c>
      <c r="K5">
        <v>4831</v>
      </c>
      <c r="L5">
        <v>4953</v>
      </c>
      <c r="N5" s="10" t="s">
        <v>490</v>
      </c>
      <c r="O5" s="10" t="s">
        <v>721</v>
      </c>
      <c r="P5">
        <f>C7</f>
        <v>417</v>
      </c>
      <c r="Q5">
        <f t="shared" ref="Q5:Y5" si="1">D7</f>
        <v>423</v>
      </c>
      <c r="R5">
        <f t="shared" si="1"/>
        <v>429</v>
      </c>
      <c r="S5">
        <f t="shared" si="1"/>
        <v>424</v>
      </c>
      <c r="T5">
        <f t="shared" si="1"/>
        <v>421</v>
      </c>
      <c r="U5">
        <f t="shared" si="1"/>
        <v>439</v>
      </c>
      <c r="V5">
        <f t="shared" si="1"/>
        <v>442</v>
      </c>
      <c r="W5">
        <f t="shared" si="1"/>
        <v>462</v>
      </c>
      <c r="X5">
        <f t="shared" si="1"/>
        <v>477</v>
      </c>
      <c r="Y5">
        <f t="shared" si="1"/>
        <v>506</v>
      </c>
    </row>
    <row r="6" spans="1:25" x14ac:dyDescent="0.25">
      <c r="N6" s="10" t="s">
        <v>490</v>
      </c>
      <c r="O6" s="10" t="s">
        <v>720</v>
      </c>
      <c r="P6">
        <f>C8</f>
        <v>1070</v>
      </c>
      <c r="Q6">
        <f t="shared" ref="Q6:Y6" si="2">D8</f>
        <v>1068</v>
      </c>
      <c r="R6">
        <f t="shared" si="2"/>
        <v>1098</v>
      </c>
      <c r="S6">
        <f t="shared" si="2"/>
        <v>1083</v>
      </c>
      <c r="T6">
        <f t="shared" si="2"/>
        <v>1079</v>
      </c>
      <c r="U6">
        <f t="shared" si="2"/>
        <v>999</v>
      </c>
      <c r="V6">
        <f t="shared" si="2"/>
        <v>1015</v>
      </c>
      <c r="W6">
        <f t="shared" si="2"/>
        <v>1041</v>
      </c>
      <c r="X6">
        <f t="shared" si="2"/>
        <v>1040</v>
      </c>
      <c r="Y6">
        <f t="shared" si="2"/>
        <v>1111</v>
      </c>
    </row>
    <row r="7" spans="1:25" x14ac:dyDescent="0.25">
      <c r="A7" s="10" t="s">
        <v>343</v>
      </c>
      <c r="B7" s="10" t="s">
        <v>293</v>
      </c>
      <c r="C7">
        <v>417</v>
      </c>
      <c r="D7">
        <v>423</v>
      </c>
      <c r="E7">
        <v>429</v>
      </c>
      <c r="F7">
        <v>424</v>
      </c>
      <c r="G7">
        <v>421</v>
      </c>
      <c r="H7">
        <v>439</v>
      </c>
      <c r="I7">
        <v>442</v>
      </c>
      <c r="J7">
        <v>462</v>
      </c>
      <c r="K7">
        <v>477</v>
      </c>
      <c r="L7">
        <v>506</v>
      </c>
      <c r="N7" s="10" t="s">
        <v>318</v>
      </c>
      <c r="O7" s="10" t="s">
        <v>721</v>
      </c>
      <c r="P7">
        <f>C11</f>
        <v>266</v>
      </c>
      <c r="Q7">
        <f t="shared" ref="Q7:Y7" si="3">D11</f>
        <v>262</v>
      </c>
      <c r="R7">
        <f t="shared" si="3"/>
        <v>229</v>
      </c>
      <c r="S7">
        <f t="shared" si="3"/>
        <v>237</v>
      </c>
      <c r="T7">
        <f t="shared" si="3"/>
        <v>243</v>
      </c>
      <c r="U7">
        <f t="shared" si="3"/>
        <v>207</v>
      </c>
      <c r="V7">
        <f t="shared" si="3"/>
        <v>174</v>
      </c>
      <c r="W7">
        <f t="shared" si="3"/>
        <v>163</v>
      </c>
      <c r="X7">
        <f t="shared" si="3"/>
        <v>207</v>
      </c>
      <c r="Y7">
        <f t="shared" si="3"/>
        <v>227</v>
      </c>
    </row>
    <row r="8" spans="1:25" x14ac:dyDescent="0.25">
      <c r="B8" s="10" t="s">
        <v>294</v>
      </c>
      <c r="C8">
        <v>1070</v>
      </c>
      <c r="D8">
        <v>1068</v>
      </c>
      <c r="E8">
        <v>1098</v>
      </c>
      <c r="F8">
        <v>1083</v>
      </c>
      <c r="G8">
        <v>1079</v>
      </c>
      <c r="H8">
        <v>999</v>
      </c>
      <c r="I8">
        <v>1015</v>
      </c>
      <c r="J8">
        <v>1041</v>
      </c>
      <c r="K8">
        <v>1040</v>
      </c>
      <c r="L8">
        <v>1111</v>
      </c>
      <c r="N8" s="10" t="s">
        <v>318</v>
      </c>
      <c r="O8" s="10" t="s">
        <v>720</v>
      </c>
      <c r="P8">
        <f>C12</f>
        <v>827</v>
      </c>
      <c r="Q8">
        <f t="shared" ref="Q8:Y8" si="4">D12</f>
        <v>904</v>
      </c>
      <c r="R8">
        <f t="shared" si="4"/>
        <v>834</v>
      </c>
      <c r="S8">
        <f t="shared" si="4"/>
        <v>766</v>
      </c>
      <c r="T8">
        <f t="shared" si="4"/>
        <v>667</v>
      </c>
      <c r="U8">
        <f t="shared" si="4"/>
        <v>573</v>
      </c>
      <c r="V8">
        <f t="shared" si="4"/>
        <v>446</v>
      </c>
      <c r="W8">
        <f t="shared" si="4"/>
        <v>450</v>
      </c>
      <c r="X8">
        <f t="shared" si="4"/>
        <v>519</v>
      </c>
      <c r="Y8">
        <f t="shared" si="4"/>
        <v>527</v>
      </c>
    </row>
    <row r="9" spans="1:25" x14ac:dyDescent="0.25">
      <c r="B9" s="10" t="s">
        <v>295</v>
      </c>
      <c r="C9">
        <v>1487</v>
      </c>
      <c r="D9">
        <v>1491</v>
      </c>
      <c r="E9">
        <v>1527</v>
      </c>
      <c r="F9">
        <v>1507</v>
      </c>
      <c r="G9">
        <v>1500</v>
      </c>
      <c r="H9">
        <v>1438</v>
      </c>
      <c r="I9">
        <v>1457</v>
      </c>
      <c r="J9">
        <v>1503</v>
      </c>
      <c r="K9">
        <v>1517</v>
      </c>
      <c r="L9">
        <v>1617</v>
      </c>
      <c r="N9" s="10" t="s">
        <v>390</v>
      </c>
      <c r="O9" s="10" t="s">
        <v>721</v>
      </c>
      <c r="P9">
        <f>C15</f>
        <v>1869</v>
      </c>
      <c r="Q9">
        <f t="shared" ref="Q9:Y9" si="5">D15</f>
        <v>1948</v>
      </c>
      <c r="R9">
        <f t="shared" si="5"/>
        <v>1958</v>
      </c>
      <c r="S9">
        <f t="shared" si="5"/>
        <v>1983</v>
      </c>
      <c r="T9">
        <f t="shared" si="5"/>
        <v>2030</v>
      </c>
      <c r="U9">
        <f t="shared" si="5"/>
        <v>2033</v>
      </c>
      <c r="V9">
        <f t="shared" si="5"/>
        <v>2013</v>
      </c>
      <c r="W9">
        <f t="shared" si="5"/>
        <v>2063</v>
      </c>
      <c r="X9">
        <f t="shared" si="5"/>
        <v>2117</v>
      </c>
      <c r="Y9">
        <f t="shared" si="5"/>
        <v>2208</v>
      </c>
    </row>
    <row r="10" spans="1:25" x14ac:dyDescent="0.25">
      <c r="N10" s="10" t="s">
        <v>390</v>
      </c>
      <c r="O10" s="10" t="s">
        <v>720</v>
      </c>
      <c r="P10">
        <f>C16</f>
        <v>5235</v>
      </c>
      <c r="Q10">
        <f t="shared" ref="Q10:Y10" si="6">D16</f>
        <v>5294</v>
      </c>
      <c r="R10">
        <f t="shared" si="6"/>
        <v>5312</v>
      </c>
      <c r="S10">
        <f t="shared" si="6"/>
        <v>5336</v>
      </c>
      <c r="T10">
        <f t="shared" si="6"/>
        <v>5173</v>
      </c>
      <c r="U10">
        <f t="shared" si="6"/>
        <v>5008</v>
      </c>
      <c r="V10">
        <f t="shared" si="6"/>
        <v>4862</v>
      </c>
      <c r="W10">
        <f t="shared" si="6"/>
        <v>4946</v>
      </c>
      <c r="X10">
        <f t="shared" si="6"/>
        <v>4957</v>
      </c>
      <c r="Y10">
        <f t="shared" si="6"/>
        <v>5116</v>
      </c>
    </row>
    <row r="11" spans="1:25" x14ac:dyDescent="0.25">
      <c r="A11" s="10" t="s">
        <v>344</v>
      </c>
      <c r="B11" s="10" t="s">
        <v>293</v>
      </c>
      <c r="C11">
        <v>266</v>
      </c>
      <c r="D11">
        <v>262</v>
      </c>
      <c r="E11">
        <v>229</v>
      </c>
      <c r="F11">
        <v>237</v>
      </c>
      <c r="G11">
        <v>243</v>
      </c>
      <c r="H11">
        <v>207</v>
      </c>
      <c r="I11">
        <v>174</v>
      </c>
      <c r="J11">
        <v>163</v>
      </c>
      <c r="K11">
        <v>207</v>
      </c>
      <c r="L11">
        <v>227</v>
      </c>
    </row>
    <row r="12" spans="1:25" x14ac:dyDescent="0.25">
      <c r="B12" s="10" t="s">
        <v>294</v>
      </c>
      <c r="C12">
        <v>827</v>
      </c>
      <c r="D12">
        <v>904</v>
      </c>
      <c r="E12">
        <v>834</v>
      </c>
      <c r="F12">
        <v>766</v>
      </c>
      <c r="G12">
        <v>667</v>
      </c>
      <c r="H12">
        <v>573</v>
      </c>
      <c r="I12">
        <v>446</v>
      </c>
      <c r="J12">
        <v>450</v>
      </c>
      <c r="K12">
        <v>519</v>
      </c>
      <c r="L12">
        <v>527</v>
      </c>
      <c r="N12" t="s">
        <v>482</v>
      </c>
    </row>
    <row r="13" spans="1:25" x14ac:dyDescent="0.25">
      <c r="B13" s="10" t="s">
        <v>295</v>
      </c>
      <c r="C13">
        <v>1093</v>
      </c>
      <c r="D13">
        <v>1166</v>
      </c>
      <c r="E13">
        <v>1063</v>
      </c>
      <c r="F13">
        <v>1003</v>
      </c>
      <c r="G13">
        <v>910</v>
      </c>
      <c r="H13">
        <v>780</v>
      </c>
      <c r="I13">
        <v>620</v>
      </c>
      <c r="J13">
        <v>613</v>
      </c>
      <c r="K13">
        <v>726</v>
      </c>
      <c r="L13">
        <v>754</v>
      </c>
      <c r="N13" t="s">
        <v>390</v>
      </c>
      <c r="O13" s="10" t="s">
        <v>421</v>
      </c>
      <c r="P13">
        <f>C17</f>
        <v>7104</v>
      </c>
      <c r="Q13">
        <f t="shared" ref="Q13:Y13" si="7">D17</f>
        <v>7242</v>
      </c>
      <c r="R13">
        <f t="shared" si="7"/>
        <v>7270</v>
      </c>
      <c r="S13">
        <f t="shared" si="7"/>
        <v>7319</v>
      </c>
      <c r="T13">
        <f t="shared" si="7"/>
        <v>7203</v>
      </c>
      <c r="U13">
        <f t="shared" si="7"/>
        <v>7041</v>
      </c>
      <c r="V13">
        <f t="shared" si="7"/>
        <v>6875</v>
      </c>
      <c r="W13">
        <f t="shared" si="7"/>
        <v>7009</v>
      </c>
      <c r="X13">
        <f t="shared" si="7"/>
        <v>7074</v>
      </c>
      <c r="Y13">
        <f t="shared" si="7"/>
        <v>7324</v>
      </c>
    </row>
    <row r="15" spans="1:25" x14ac:dyDescent="0.25">
      <c r="A15" s="10" t="s">
        <v>345</v>
      </c>
      <c r="B15" s="10" t="s">
        <v>293</v>
      </c>
      <c r="C15">
        <v>1869</v>
      </c>
      <c r="D15">
        <v>1948</v>
      </c>
      <c r="E15">
        <v>1958</v>
      </c>
      <c r="F15">
        <v>1983</v>
      </c>
      <c r="G15">
        <v>2030</v>
      </c>
      <c r="H15">
        <v>2033</v>
      </c>
      <c r="I15">
        <v>2013</v>
      </c>
      <c r="J15">
        <v>2063</v>
      </c>
      <c r="K15">
        <v>2117</v>
      </c>
      <c r="L15">
        <v>2208</v>
      </c>
      <c r="N15" s="10" t="s">
        <v>495</v>
      </c>
    </row>
    <row r="16" spans="1:25" x14ac:dyDescent="0.25">
      <c r="B16" s="10" t="s">
        <v>294</v>
      </c>
      <c r="C16">
        <v>5235</v>
      </c>
      <c r="D16">
        <v>5294</v>
      </c>
      <c r="E16">
        <v>5312</v>
      </c>
      <c r="F16">
        <v>5336</v>
      </c>
      <c r="G16">
        <v>5173</v>
      </c>
      <c r="H16">
        <v>5008</v>
      </c>
      <c r="I16">
        <v>4862</v>
      </c>
      <c r="J16">
        <v>4946</v>
      </c>
      <c r="K16">
        <v>4957</v>
      </c>
      <c r="L16">
        <v>5116</v>
      </c>
      <c r="O16" t="s">
        <v>447</v>
      </c>
      <c r="P16" t="s">
        <v>448</v>
      </c>
      <c r="Q16" t="s">
        <v>449</v>
      </c>
    </row>
    <row r="17" spans="2:21" x14ac:dyDescent="0.25">
      <c r="B17" s="10" t="s">
        <v>295</v>
      </c>
      <c r="C17">
        <v>7104</v>
      </c>
      <c r="D17">
        <v>7242</v>
      </c>
      <c r="E17">
        <v>7270</v>
      </c>
      <c r="F17">
        <v>7319</v>
      </c>
      <c r="G17">
        <v>7203</v>
      </c>
      <c r="H17">
        <v>7041</v>
      </c>
      <c r="I17">
        <v>6875</v>
      </c>
      <c r="J17">
        <v>7009</v>
      </c>
      <c r="K17">
        <v>7074</v>
      </c>
      <c r="L17">
        <v>7324</v>
      </c>
      <c r="N17" s="10" t="s">
        <v>721</v>
      </c>
      <c r="O17" s="16">
        <f>P17/P19</f>
        <v>0.30147460404150739</v>
      </c>
      <c r="P17">
        <f>Y9</f>
        <v>2208</v>
      </c>
      <c r="Q17" s="16">
        <f>O17-0.04</f>
        <v>0.26147460404150741</v>
      </c>
    </row>
    <row r="18" spans="2:21" x14ac:dyDescent="0.25">
      <c r="N18" s="10" t="s">
        <v>720</v>
      </c>
      <c r="O18" s="16">
        <f>P18/P19</f>
        <v>0.69852539595849261</v>
      </c>
      <c r="P18">
        <f>Y10</f>
        <v>5116</v>
      </c>
      <c r="Q18" s="16">
        <f>O18-0.04</f>
        <v>0.65852539595849258</v>
      </c>
    </row>
    <row r="19" spans="2:21" x14ac:dyDescent="0.25">
      <c r="N19" t="s">
        <v>421</v>
      </c>
      <c r="O19" s="16">
        <f>P19/P19</f>
        <v>1</v>
      </c>
      <c r="P19">
        <f>Y13</f>
        <v>7324</v>
      </c>
    </row>
    <row r="21" spans="2:21" x14ac:dyDescent="0.25">
      <c r="N21" t="s">
        <v>496</v>
      </c>
    </row>
    <row r="22" spans="2:21" x14ac:dyDescent="0.25">
      <c r="N22" s="10" t="s">
        <v>488</v>
      </c>
      <c r="O22" s="10" t="s">
        <v>441</v>
      </c>
      <c r="P22" s="78">
        <v>2018</v>
      </c>
      <c r="Q22" s="78">
        <v>2019</v>
      </c>
      <c r="R22" s="78">
        <v>2020</v>
      </c>
      <c r="S22" s="78">
        <v>2021</v>
      </c>
      <c r="T22" s="78">
        <v>2022</v>
      </c>
      <c r="U22" s="78">
        <v>2023</v>
      </c>
    </row>
    <row r="23" spans="2:21" x14ac:dyDescent="0.25">
      <c r="N23" s="10" t="s">
        <v>489</v>
      </c>
      <c r="O23" s="10" t="s">
        <v>721</v>
      </c>
      <c r="P23">
        <f>T3</f>
        <v>1366</v>
      </c>
      <c r="Q23">
        <f t="shared" ref="Q23:U23" si="8">U3</f>
        <v>1387</v>
      </c>
      <c r="R23">
        <f t="shared" si="8"/>
        <v>1397</v>
      </c>
      <c r="S23">
        <f t="shared" si="8"/>
        <v>1438</v>
      </c>
      <c r="T23">
        <f t="shared" si="8"/>
        <v>1433</v>
      </c>
      <c r="U23">
        <f t="shared" si="8"/>
        <v>1475</v>
      </c>
    </row>
    <row r="24" spans="2:21" x14ac:dyDescent="0.25">
      <c r="N24" s="10" t="s">
        <v>489</v>
      </c>
      <c r="O24" s="10" t="s">
        <v>720</v>
      </c>
      <c r="P24">
        <f>T4</f>
        <v>3427</v>
      </c>
      <c r="Q24">
        <f t="shared" ref="Q24:U24" si="9">U4</f>
        <v>3436</v>
      </c>
      <c r="R24">
        <f t="shared" si="9"/>
        <v>3401</v>
      </c>
      <c r="S24">
        <f t="shared" si="9"/>
        <v>3455</v>
      </c>
      <c r="T24">
        <f t="shared" si="9"/>
        <v>3398</v>
      </c>
      <c r="U24">
        <f t="shared" si="9"/>
        <v>3478</v>
      </c>
    </row>
    <row r="25" spans="2:21" x14ac:dyDescent="0.25">
      <c r="N25" s="10" t="s">
        <v>490</v>
      </c>
      <c r="O25" s="10" t="s">
        <v>721</v>
      </c>
      <c r="P25">
        <f>T5</f>
        <v>421</v>
      </c>
      <c r="Q25">
        <f t="shared" ref="Q25:U25" si="10">U5</f>
        <v>439</v>
      </c>
      <c r="R25">
        <f t="shared" si="10"/>
        <v>442</v>
      </c>
      <c r="S25">
        <f t="shared" si="10"/>
        <v>462</v>
      </c>
      <c r="T25">
        <f t="shared" si="10"/>
        <v>477</v>
      </c>
      <c r="U25">
        <f t="shared" si="10"/>
        <v>506</v>
      </c>
    </row>
    <row r="26" spans="2:21" x14ac:dyDescent="0.25">
      <c r="N26" s="10" t="s">
        <v>490</v>
      </c>
      <c r="O26" s="10" t="s">
        <v>720</v>
      </c>
      <c r="P26">
        <f>T6</f>
        <v>1079</v>
      </c>
      <c r="Q26">
        <f t="shared" ref="Q26:U26" si="11">U6</f>
        <v>999</v>
      </c>
      <c r="R26">
        <f t="shared" si="11"/>
        <v>1015</v>
      </c>
      <c r="S26">
        <f t="shared" si="11"/>
        <v>1041</v>
      </c>
      <c r="T26">
        <f t="shared" si="11"/>
        <v>1040</v>
      </c>
      <c r="U26">
        <f t="shared" si="11"/>
        <v>1111</v>
      </c>
    </row>
    <row r="27" spans="2:21" x14ac:dyDescent="0.25">
      <c r="N27" s="10" t="s">
        <v>318</v>
      </c>
      <c r="O27" s="10" t="s">
        <v>721</v>
      </c>
      <c r="P27">
        <f t="shared" ref="P27" si="12">T7</f>
        <v>243</v>
      </c>
      <c r="Q27">
        <f>U7</f>
        <v>207</v>
      </c>
      <c r="R27">
        <f>V7</f>
        <v>174</v>
      </c>
      <c r="S27">
        <f>W7</f>
        <v>163</v>
      </c>
      <c r="T27">
        <f>X7</f>
        <v>207</v>
      </c>
      <c r="U27">
        <f>Y7</f>
        <v>227</v>
      </c>
    </row>
    <row r="28" spans="2:21" x14ac:dyDescent="0.25">
      <c r="N28" s="10" t="s">
        <v>318</v>
      </c>
      <c r="O28" s="10" t="s">
        <v>720</v>
      </c>
      <c r="P28">
        <f>T8</f>
        <v>667</v>
      </c>
      <c r="Q28">
        <f t="shared" ref="Q28:U28" si="13">U8</f>
        <v>573</v>
      </c>
      <c r="R28">
        <f t="shared" si="13"/>
        <v>446</v>
      </c>
      <c r="S28">
        <f t="shared" si="13"/>
        <v>450</v>
      </c>
      <c r="T28">
        <f t="shared" si="13"/>
        <v>519</v>
      </c>
      <c r="U28">
        <f t="shared" si="13"/>
        <v>527</v>
      </c>
    </row>
    <row r="29" spans="2:21" x14ac:dyDescent="0.25">
      <c r="N29" s="10" t="s">
        <v>390</v>
      </c>
      <c r="O29" s="10" t="s">
        <v>721</v>
      </c>
      <c r="P29">
        <f>T9</f>
        <v>2030</v>
      </c>
      <c r="Q29">
        <f t="shared" ref="Q29:U29" si="14">U9</f>
        <v>2033</v>
      </c>
      <c r="R29">
        <f t="shared" si="14"/>
        <v>2013</v>
      </c>
      <c r="S29">
        <f t="shared" si="14"/>
        <v>2063</v>
      </c>
      <c r="T29">
        <f t="shared" si="14"/>
        <v>2117</v>
      </c>
      <c r="U29">
        <f t="shared" si="14"/>
        <v>2208</v>
      </c>
    </row>
    <row r="30" spans="2:21" x14ac:dyDescent="0.25">
      <c r="N30" s="10" t="s">
        <v>390</v>
      </c>
      <c r="O30" s="10" t="s">
        <v>720</v>
      </c>
      <c r="P30">
        <f>T10</f>
        <v>5173</v>
      </c>
      <c r="Q30">
        <f t="shared" ref="Q30:U30" si="15">U10</f>
        <v>5008</v>
      </c>
      <c r="R30">
        <f t="shared" si="15"/>
        <v>4862</v>
      </c>
      <c r="S30">
        <f t="shared" si="15"/>
        <v>4946</v>
      </c>
      <c r="T30">
        <f t="shared" si="15"/>
        <v>4957</v>
      </c>
      <c r="U30">
        <f t="shared" si="15"/>
        <v>5116</v>
      </c>
    </row>
    <row r="32" spans="2:21" x14ac:dyDescent="0.25">
      <c r="N32" s="44" t="s">
        <v>497</v>
      </c>
      <c r="O32" t="s">
        <v>399</v>
      </c>
      <c r="P32" t="s">
        <v>400</v>
      </c>
      <c r="Q32" t="s">
        <v>401</v>
      </c>
      <c r="R32" t="s">
        <v>615</v>
      </c>
      <c r="S32" t="s">
        <v>671</v>
      </c>
      <c r="T32" t="s">
        <v>728</v>
      </c>
    </row>
    <row r="33" spans="14:20" x14ac:dyDescent="0.25">
      <c r="N33" s="45" t="s">
        <v>489</v>
      </c>
      <c r="O33">
        <v>4793</v>
      </c>
      <c r="P33">
        <v>4823</v>
      </c>
      <c r="Q33">
        <v>4798</v>
      </c>
      <c r="R33">
        <v>4893</v>
      </c>
      <c r="S33">
        <v>4831</v>
      </c>
      <c r="T33">
        <v>4953</v>
      </c>
    </row>
    <row r="34" spans="14:20" x14ac:dyDescent="0.25">
      <c r="N34" s="46" t="s">
        <v>721</v>
      </c>
      <c r="O34">
        <v>1366</v>
      </c>
      <c r="P34">
        <v>1387</v>
      </c>
      <c r="Q34">
        <v>1397</v>
      </c>
      <c r="R34">
        <v>1438</v>
      </c>
      <c r="S34">
        <v>1433</v>
      </c>
      <c r="T34">
        <v>1475</v>
      </c>
    </row>
    <row r="35" spans="14:20" x14ac:dyDescent="0.25">
      <c r="N35" s="46" t="s">
        <v>720</v>
      </c>
      <c r="O35">
        <v>3427</v>
      </c>
      <c r="P35">
        <v>3436</v>
      </c>
      <c r="Q35">
        <v>3401</v>
      </c>
      <c r="R35">
        <v>3455</v>
      </c>
      <c r="S35">
        <v>3398</v>
      </c>
      <c r="T35">
        <v>3478</v>
      </c>
    </row>
    <row r="36" spans="14:20" x14ac:dyDescent="0.25">
      <c r="N36" s="45" t="s">
        <v>490</v>
      </c>
      <c r="O36">
        <v>1500</v>
      </c>
      <c r="P36">
        <v>1438</v>
      </c>
      <c r="Q36">
        <v>1457</v>
      </c>
      <c r="R36">
        <v>1503</v>
      </c>
      <c r="S36">
        <v>1517</v>
      </c>
      <c r="T36">
        <v>1617</v>
      </c>
    </row>
    <row r="37" spans="14:20" x14ac:dyDescent="0.25">
      <c r="N37" s="46" t="s">
        <v>721</v>
      </c>
      <c r="O37">
        <v>421</v>
      </c>
      <c r="P37">
        <v>439</v>
      </c>
      <c r="Q37">
        <v>442</v>
      </c>
      <c r="R37">
        <v>462</v>
      </c>
      <c r="S37">
        <v>477</v>
      </c>
      <c r="T37">
        <v>506</v>
      </c>
    </row>
    <row r="38" spans="14:20" x14ac:dyDescent="0.25">
      <c r="N38" s="46" t="s">
        <v>720</v>
      </c>
      <c r="O38">
        <v>1079</v>
      </c>
      <c r="P38">
        <v>999</v>
      </c>
      <c r="Q38">
        <v>1015</v>
      </c>
      <c r="R38">
        <v>1041</v>
      </c>
      <c r="S38">
        <v>1040</v>
      </c>
      <c r="T38">
        <v>1111</v>
      </c>
    </row>
    <row r="39" spans="14:20" x14ac:dyDescent="0.25">
      <c r="N39" s="45" t="s">
        <v>318</v>
      </c>
      <c r="O39">
        <v>910</v>
      </c>
      <c r="P39">
        <v>780</v>
      </c>
      <c r="Q39">
        <v>620</v>
      </c>
      <c r="R39">
        <v>613</v>
      </c>
      <c r="S39">
        <v>726</v>
      </c>
      <c r="T39">
        <v>754</v>
      </c>
    </row>
    <row r="40" spans="14:20" x14ac:dyDescent="0.25">
      <c r="N40" s="46" t="s">
        <v>721</v>
      </c>
      <c r="O40">
        <v>243</v>
      </c>
      <c r="P40">
        <v>207</v>
      </c>
      <c r="Q40">
        <v>174</v>
      </c>
      <c r="R40">
        <v>163</v>
      </c>
      <c r="S40">
        <v>207</v>
      </c>
      <c r="T40">
        <v>227</v>
      </c>
    </row>
    <row r="41" spans="14:20" x14ac:dyDescent="0.25">
      <c r="N41" s="46" t="s">
        <v>720</v>
      </c>
      <c r="O41">
        <v>667</v>
      </c>
      <c r="P41">
        <v>573</v>
      </c>
      <c r="Q41">
        <v>446</v>
      </c>
      <c r="R41">
        <v>450</v>
      </c>
      <c r="S41">
        <v>519</v>
      </c>
      <c r="T41">
        <v>527</v>
      </c>
    </row>
    <row r="42" spans="14:20" x14ac:dyDescent="0.25">
      <c r="N42" s="45" t="s">
        <v>390</v>
      </c>
      <c r="O42">
        <v>7203</v>
      </c>
      <c r="P42">
        <v>7041</v>
      </c>
      <c r="Q42">
        <v>6875</v>
      </c>
      <c r="R42">
        <v>7009</v>
      </c>
      <c r="S42">
        <v>7074</v>
      </c>
      <c r="T42">
        <v>7324</v>
      </c>
    </row>
    <row r="43" spans="14:20" x14ac:dyDescent="0.25">
      <c r="N43" s="46" t="s">
        <v>721</v>
      </c>
      <c r="O43">
        <v>2030</v>
      </c>
      <c r="P43">
        <v>2033</v>
      </c>
      <c r="Q43">
        <v>2013</v>
      </c>
      <c r="R43">
        <v>2063</v>
      </c>
      <c r="S43">
        <v>2117</v>
      </c>
      <c r="T43">
        <v>2208</v>
      </c>
    </row>
    <row r="44" spans="14:20" x14ac:dyDescent="0.25">
      <c r="N44" s="46" t="s">
        <v>720</v>
      </c>
      <c r="O44">
        <v>5173</v>
      </c>
      <c r="P44">
        <v>5008</v>
      </c>
      <c r="Q44">
        <v>4862</v>
      </c>
      <c r="R44">
        <v>4946</v>
      </c>
      <c r="S44">
        <v>4957</v>
      </c>
      <c r="T44">
        <v>5116</v>
      </c>
    </row>
    <row r="45" spans="14:20" x14ac:dyDescent="0.25">
      <c r="N45" s="45" t="s">
        <v>483</v>
      </c>
      <c r="O45">
        <v>14406</v>
      </c>
      <c r="P45">
        <v>14082</v>
      </c>
      <c r="Q45">
        <v>13750</v>
      </c>
      <c r="R45">
        <v>14018</v>
      </c>
      <c r="S45">
        <v>14148</v>
      </c>
      <c r="T45">
        <v>14648</v>
      </c>
    </row>
  </sheetData>
  <pageMargins left="0.7" right="0.7" top="0.75" bottom="0.75" header="0.3" footer="0.3"/>
  <pageSetup orientation="portrait"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8F8A3-6FB9-459F-8DB4-A1B78D266255}">
  <dimension ref="A1:O211"/>
  <sheetViews>
    <sheetView zoomScaleNormal="100" workbookViewId="0"/>
  </sheetViews>
  <sheetFormatPr defaultRowHeight="15" x14ac:dyDescent="0.25"/>
  <cols>
    <col min="1" max="1" width="51" bestFit="1" customWidth="1"/>
    <col min="2" max="11" width="11.5703125" bestFit="1" customWidth="1"/>
  </cols>
  <sheetData>
    <row r="1" spans="1:15" ht="23.25" customHeight="1" x14ac:dyDescent="0.35">
      <c r="A1" s="56" t="s">
        <v>402</v>
      </c>
      <c r="B1" s="56"/>
      <c r="C1" s="56"/>
      <c r="D1" s="56"/>
      <c r="E1" s="56"/>
      <c r="F1" s="56"/>
      <c r="G1" s="56"/>
      <c r="H1" s="56"/>
      <c r="I1" s="56"/>
      <c r="J1" s="56"/>
      <c r="K1" s="56"/>
    </row>
    <row r="2" spans="1:15" ht="23.25" x14ac:dyDescent="0.35">
      <c r="A2" s="56" t="s">
        <v>500</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7" spans="1:15" x14ac:dyDescent="0.25">
      <c r="A7" s="65" t="s">
        <v>394</v>
      </c>
      <c r="B7" s="64" t="s">
        <v>484</v>
      </c>
      <c r="C7" s="64" t="s">
        <v>396</v>
      </c>
      <c r="D7" s="64" t="s">
        <v>397</v>
      </c>
      <c r="E7" s="64" t="s">
        <v>398</v>
      </c>
      <c r="F7" s="64" t="s">
        <v>399</v>
      </c>
      <c r="G7" s="64" t="s">
        <v>400</v>
      </c>
      <c r="H7" s="64" t="s">
        <v>401</v>
      </c>
      <c r="I7" s="64" t="s">
        <v>615</v>
      </c>
      <c r="J7" s="64" t="s">
        <v>671</v>
      </c>
      <c r="K7" s="64" t="s">
        <v>728</v>
      </c>
    </row>
    <row r="8" spans="1:15" x14ac:dyDescent="0.25">
      <c r="A8" s="45" t="s">
        <v>292</v>
      </c>
      <c r="B8" s="11"/>
      <c r="C8" s="11"/>
      <c r="D8" s="11"/>
      <c r="E8" s="11"/>
      <c r="F8" s="11"/>
      <c r="G8" s="11"/>
      <c r="H8" s="11"/>
      <c r="I8" s="11"/>
      <c r="J8" s="11"/>
      <c r="K8" s="11"/>
    </row>
    <row r="9" spans="1:15" x14ac:dyDescent="0.25">
      <c r="A9" s="46" t="s">
        <v>347</v>
      </c>
      <c r="B9" s="11">
        <v>0</v>
      </c>
      <c r="C9" s="11">
        <v>0</v>
      </c>
      <c r="D9" s="11">
        <v>7</v>
      </c>
      <c r="E9" s="11">
        <v>9</v>
      </c>
      <c r="F9" s="11">
        <v>5</v>
      </c>
      <c r="G9" s="11">
        <v>1</v>
      </c>
      <c r="H9" s="11">
        <v>0</v>
      </c>
      <c r="I9" s="11">
        <v>0</v>
      </c>
      <c r="J9" s="11">
        <v>0</v>
      </c>
      <c r="K9" s="11">
        <v>0</v>
      </c>
    </row>
    <row r="10" spans="1:15" x14ac:dyDescent="0.25">
      <c r="A10" s="46" t="s">
        <v>66</v>
      </c>
      <c r="B10" s="11">
        <v>19</v>
      </c>
      <c r="C10" s="11">
        <v>27</v>
      </c>
      <c r="D10" s="11">
        <v>21</v>
      </c>
      <c r="E10" s="11">
        <v>22</v>
      </c>
      <c r="F10" s="11">
        <v>36</v>
      </c>
      <c r="G10" s="11">
        <v>31</v>
      </c>
      <c r="H10" s="11">
        <v>14</v>
      </c>
      <c r="I10" s="11">
        <v>12</v>
      </c>
      <c r="J10" s="11">
        <v>15</v>
      </c>
      <c r="K10" s="11">
        <v>10</v>
      </c>
    </row>
    <row r="11" spans="1:15" x14ac:dyDescent="0.25">
      <c r="A11" s="46" t="s">
        <v>68</v>
      </c>
      <c r="B11" s="11">
        <v>72</v>
      </c>
      <c r="C11" s="11">
        <v>61</v>
      </c>
      <c r="D11" s="11">
        <v>64</v>
      </c>
      <c r="E11" s="11">
        <v>51</v>
      </c>
      <c r="F11" s="11">
        <v>50</v>
      </c>
      <c r="G11" s="11">
        <v>64</v>
      </c>
      <c r="H11" s="11">
        <v>54</v>
      </c>
      <c r="I11" s="11">
        <v>64</v>
      </c>
      <c r="J11" s="11">
        <v>58</v>
      </c>
      <c r="K11" s="11">
        <v>52</v>
      </c>
    </row>
    <row r="12" spans="1:15" x14ac:dyDescent="0.25">
      <c r="A12" s="46" t="s">
        <v>70</v>
      </c>
      <c r="B12" s="11">
        <v>14</v>
      </c>
      <c r="C12" s="11">
        <v>15</v>
      </c>
      <c r="D12" s="11">
        <v>12</v>
      </c>
      <c r="E12" s="11">
        <v>12</v>
      </c>
      <c r="F12" s="11">
        <v>14</v>
      </c>
      <c r="G12" s="11">
        <v>12</v>
      </c>
      <c r="H12" s="11">
        <v>14</v>
      </c>
      <c r="I12" s="11">
        <v>12</v>
      </c>
      <c r="J12" s="11">
        <v>9</v>
      </c>
      <c r="K12" s="11">
        <v>14</v>
      </c>
    </row>
    <row r="13" spans="1:15" x14ac:dyDescent="0.25">
      <c r="A13" s="46" t="s">
        <v>349</v>
      </c>
      <c r="B13" s="11">
        <v>0</v>
      </c>
      <c r="C13" s="11">
        <v>0</v>
      </c>
      <c r="D13" s="11">
        <v>0</v>
      </c>
      <c r="E13" s="11">
        <v>1</v>
      </c>
      <c r="F13" s="11">
        <v>0</v>
      </c>
      <c r="G13" s="11">
        <v>0</v>
      </c>
      <c r="H13" s="11">
        <v>0</v>
      </c>
      <c r="I13" s="11">
        <v>0</v>
      </c>
      <c r="J13" s="11">
        <v>0</v>
      </c>
      <c r="K13" s="11">
        <v>0</v>
      </c>
    </row>
    <row r="14" spans="1:15" x14ac:dyDescent="0.25">
      <c r="A14" s="45" t="s">
        <v>432</v>
      </c>
      <c r="B14" s="11">
        <v>105</v>
      </c>
      <c r="C14" s="11">
        <v>103</v>
      </c>
      <c r="D14" s="11">
        <v>104</v>
      </c>
      <c r="E14" s="11">
        <v>95</v>
      </c>
      <c r="F14" s="11">
        <v>105</v>
      </c>
      <c r="G14" s="11">
        <v>108</v>
      </c>
      <c r="H14" s="11">
        <v>82</v>
      </c>
      <c r="I14" s="11">
        <v>88</v>
      </c>
      <c r="J14" s="11">
        <v>82</v>
      </c>
      <c r="K14" s="11">
        <v>76</v>
      </c>
    </row>
    <row r="15" spans="1:15" x14ac:dyDescent="0.25">
      <c r="A15" s="45" t="s">
        <v>296</v>
      </c>
      <c r="B15" s="11"/>
      <c r="C15" s="11"/>
      <c r="D15" s="11"/>
      <c r="E15" s="11"/>
      <c r="F15" s="11"/>
      <c r="G15" s="11"/>
      <c r="H15" s="11"/>
      <c r="I15" s="11"/>
      <c r="J15" s="11"/>
      <c r="K15" s="11"/>
    </row>
    <row r="16" spans="1:15" x14ac:dyDescent="0.25">
      <c r="A16" s="48" t="s">
        <v>74</v>
      </c>
      <c r="B16" s="49">
        <v>54</v>
      </c>
      <c r="C16" s="49">
        <v>70</v>
      </c>
      <c r="D16" s="49">
        <v>58</v>
      </c>
      <c r="E16" s="49">
        <v>56</v>
      </c>
      <c r="F16" s="49">
        <v>55</v>
      </c>
      <c r="G16" s="49">
        <v>52</v>
      </c>
      <c r="H16" s="49">
        <v>53</v>
      </c>
      <c r="I16" s="49">
        <v>48</v>
      </c>
      <c r="J16" s="49">
        <v>53</v>
      </c>
      <c r="K16" s="49">
        <v>52</v>
      </c>
    </row>
    <row r="17" spans="1:11" x14ac:dyDescent="0.25">
      <c r="A17" s="46" t="s">
        <v>76</v>
      </c>
      <c r="B17" s="11">
        <v>11</v>
      </c>
      <c r="C17" s="11">
        <v>7</v>
      </c>
      <c r="D17" s="11">
        <v>4</v>
      </c>
      <c r="E17" s="11">
        <v>5</v>
      </c>
      <c r="F17" s="11">
        <v>4</v>
      </c>
      <c r="G17" s="11">
        <v>2</v>
      </c>
      <c r="H17" s="11">
        <v>1</v>
      </c>
      <c r="I17" s="11">
        <v>1</v>
      </c>
      <c r="J17" s="11">
        <v>1</v>
      </c>
      <c r="K17" s="11">
        <v>2</v>
      </c>
    </row>
    <row r="18" spans="1:11" x14ac:dyDescent="0.25">
      <c r="A18" s="46" t="s">
        <v>751</v>
      </c>
      <c r="B18" s="11">
        <v>0</v>
      </c>
      <c r="C18" s="11">
        <v>0</v>
      </c>
      <c r="D18" s="11">
        <v>0</v>
      </c>
      <c r="E18" s="11">
        <v>1</v>
      </c>
      <c r="F18" s="11">
        <v>0</v>
      </c>
      <c r="G18" s="11">
        <v>0</v>
      </c>
      <c r="H18" s="11">
        <v>0</v>
      </c>
      <c r="I18" s="11">
        <v>0</v>
      </c>
      <c r="J18" s="11">
        <v>0</v>
      </c>
      <c r="K18" s="11">
        <v>0</v>
      </c>
    </row>
    <row r="19" spans="1:11" x14ac:dyDescent="0.25">
      <c r="A19" s="46" t="s">
        <v>719</v>
      </c>
      <c r="B19" s="11">
        <v>23</v>
      </c>
      <c r="C19" s="11">
        <v>26</v>
      </c>
      <c r="D19" s="11">
        <v>28</v>
      </c>
      <c r="E19" s="11">
        <v>30</v>
      </c>
      <c r="F19" s="11">
        <v>47</v>
      </c>
      <c r="G19" s="11">
        <v>35</v>
      </c>
      <c r="H19" s="11">
        <v>46</v>
      </c>
      <c r="I19" s="11">
        <v>41</v>
      </c>
      <c r="J19" s="11">
        <v>40</v>
      </c>
      <c r="K19" s="11">
        <v>60</v>
      </c>
    </row>
    <row r="20" spans="1:11" x14ac:dyDescent="0.25">
      <c r="A20" s="46" t="s">
        <v>80</v>
      </c>
      <c r="B20" s="11">
        <v>1</v>
      </c>
      <c r="C20" s="11">
        <v>0</v>
      </c>
      <c r="D20" s="11">
        <v>3</v>
      </c>
      <c r="E20" s="11">
        <v>15</v>
      </c>
      <c r="F20" s="11">
        <v>16</v>
      </c>
      <c r="G20" s="11">
        <v>6</v>
      </c>
      <c r="H20" s="11">
        <v>3</v>
      </c>
      <c r="I20" s="11">
        <v>3</v>
      </c>
      <c r="J20" s="11">
        <v>0</v>
      </c>
      <c r="K20" s="11">
        <v>0</v>
      </c>
    </row>
    <row r="21" spans="1:11" x14ac:dyDescent="0.25">
      <c r="A21" s="46" t="s">
        <v>82</v>
      </c>
      <c r="B21" s="11">
        <v>16</v>
      </c>
      <c r="C21" s="11">
        <v>16</v>
      </c>
      <c r="D21" s="11">
        <v>9</v>
      </c>
      <c r="E21" s="11">
        <v>8</v>
      </c>
      <c r="F21" s="11">
        <v>9</v>
      </c>
      <c r="G21" s="11">
        <v>9</v>
      </c>
      <c r="H21" s="11">
        <v>9</v>
      </c>
      <c r="I21" s="11">
        <v>8</v>
      </c>
      <c r="J21" s="11">
        <v>10</v>
      </c>
      <c r="K21" s="11">
        <v>15</v>
      </c>
    </row>
    <row r="22" spans="1:11" x14ac:dyDescent="0.25">
      <c r="A22" s="46" t="s">
        <v>84</v>
      </c>
      <c r="B22" s="11">
        <v>42</v>
      </c>
      <c r="C22" s="11">
        <v>65</v>
      </c>
      <c r="D22" s="11">
        <v>72</v>
      </c>
      <c r="E22" s="11">
        <v>78</v>
      </c>
      <c r="F22" s="11">
        <v>80</v>
      </c>
      <c r="G22" s="11">
        <v>87</v>
      </c>
      <c r="H22" s="11">
        <v>69</v>
      </c>
      <c r="I22" s="11">
        <v>67</v>
      </c>
      <c r="J22" s="11">
        <v>61</v>
      </c>
      <c r="K22" s="11">
        <v>72</v>
      </c>
    </row>
    <row r="23" spans="1:11" x14ac:dyDescent="0.25">
      <c r="A23" s="46" t="s">
        <v>710</v>
      </c>
      <c r="B23" s="11">
        <v>0</v>
      </c>
      <c r="C23" s="11">
        <v>0</v>
      </c>
      <c r="D23" s="11">
        <v>0</v>
      </c>
      <c r="E23" s="11">
        <v>0</v>
      </c>
      <c r="F23" s="11">
        <v>0</v>
      </c>
      <c r="G23" s="11">
        <v>0</v>
      </c>
      <c r="H23" s="11">
        <v>1</v>
      </c>
      <c r="I23" s="11">
        <v>9</v>
      </c>
      <c r="J23" s="11">
        <v>25</v>
      </c>
      <c r="K23" s="11">
        <v>39</v>
      </c>
    </row>
    <row r="24" spans="1:11" x14ac:dyDescent="0.25">
      <c r="A24" s="46" t="s">
        <v>87</v>
      </c>
      <c r="B24" s="11">
        <v>50</v>
      </c>
      <c r="C24" s="11">
        <v>49</v>
      </c>
      <c r="D24" s="11">
        <v>47</v>
      </c>
      <c r="E24" s="11">
        <v>49</v>
      </c>
      <c r="F24" s="11">
        <v>42</v>
      </c>
      <c r="G24" s="11">
        <v>52</v>
      </c>
      <c r="H24" s="11">
        <v>48</v>
      </c>
      <c r="I24" s="11">
        <v>52</v>
      </c>
      <c r="J24" s="11">
        <v>62</v>
      </c>
      <c r="K24" s="11">
        <v>60</v>
      </c>
    </row>
    <row r="25" spans="1:11" x14ac:dyDescent="0.25">
      <c r="A25" s="46" t="s">
        <v>616</v>
      </c>
      <c r="B25" s="11">
        <v>0</v>
      </c>
      <c r="C25" s="11">
        <v>0</v>
      </c>
      <c r="D25" s="11">
        <v>0</v>
      </c>
      <c r="E25" s="11">
        <v>0</v>
      </c>
      <c r="F25" s="11">
        <v>0</v>
      </c>
      <c r="G25" s="11">
        <v>0</v>
      </c>
      <c r="H25" s="11">
        <v>0</v>
      </c>
      <c r="I25" s="11">
        <v>1</v>
      </c>
      <c r="J25" s="11">
        <v>0</v>
      </c>
      <c r="K25" s="11">
        <v>0</v>
      </c>
    </row>
    <row r="26" spans="1:11" x14ac:dyDescent="0.25">
      <c r="A26" s="46" t="s">
        <v>89</v>
      </c>
      <c r="B26" s="11">
        <v>0</v>
      </c>
      <c r="C26" s="11">
        <v>0</v>
      </c>
      <c r="D26" s="11">
        <v>0</v>
      </c>
      <c r="E26" s="11">
        <v>9</v>
      </c>
      <c r="F26" s="11">
        <v>20</v>
      </c>
      <c r="G26" s="11">
        <v>23</v>
      </c>
      <c r="H26" s="11">
        <v>32</v>
      </c>
      <c r="I26" s="11">
        <v>41</v>
      </c>
      <c r="J26" s="11">
        <v>30</v>
      </c>
      <c r="K26" s="11">
        <v>43</v>
      </c>
    </row>
    <row r="27" spans="1:11" x14ac:dyDescent="0.25">
      <c r="A27" s="46" t="s">
        <v>91</v>
      </c>
      <c r="B27" s="11">
        <v>75</v>
      </c>
      <c r="C27" s="11">
        <v>96</v>
      </c>
      <c r="D27" s="11">
        <v>74</v>
      </c>
      <c r="E27" s="11">
        <v>68</v>
      </c>
      <c r="F27" s="11">
        <v>61</v>
      </c>
      <c r="G27" s="11">
        <v>60</v>
      </c>
      <c r="H27" s="11">
        <v>53</v>
      </c>
      <c r="I27" s="11">
        <v>49</v>
      </c>
      <c r="J27" s="11">
        <v>47</v>
      </c>
      <c r="K27" s="11">
        <v>55</v>
      </c>
    </row>
    <row r="28" spans="1:11" x14ac:dyDescent="0.25">
      <c r="A28" s="46" t="s">
        <v>93</v>
      </c>
      <c r="B28" s="11">
        <v>25</v>
      </c>
      <c r="C28" s="11">
        <v>36</v>
      </c>
      <c r="D28" s="11">
        <v>37</v>
      </c>
      <c r="E28" s="11">
        <v>33</v>
      </c>
      <c r="F28" s="11">
        <v>37</v>
      </c>
      <c r="G28" s="11">
        <v>45</v>
      </c>
      <c r="H28" s="11">
        <v>35</v>
      </c>
      <c r="I28" s="11">
        <v>29</v>
      </c>
      <c r="J28" s="11">
        <v>33</v>
      </c>
      <c r="K28" s="11">
        <v>37</v>
      </c>
    </row>
    <row r="29" spans="1:11" x14ac:dyDescent="0.25">
      <c r="A29" s="46" t="s">
        <v>95</v>
      </c>
      <c r="B29" s="11">
        <v>45</v>
      </c>
      <c r="C29" s="11">
        <v>40</v>
      </c>
      <c r="D29" s="11">
        <v>33</v>
      </c>
      <c r="E29" s="11">
        <v>23</v>
      </c>
      <c r="F29" s="11">
        <v>29</v>
      </c>
      <c r="G29" s="11">
        <v>26</v>
      </c>
      <c r="H29" s="11">
        <v>28</v>
      </c>
      <c r="I29" s="11">
        <v>30</v>
      </c>
      <c r="J29" s="11">
        <v>39</v>
      </c>
      <c r="K29" s="11">
        <v>49</v>
      </c>
    </row>
    <row r="30" spans="1:11" x14ac:dyDescent="0.25">
      <c r="A30" s="46" t="s">
        <v>352</v>
      </c>
      <c r="B30" s="11">
        <v>3</v>
      </c>
      <c r="C30" s="11">
        <v>1</v>
      </c>
      <c r="D30" s="11">
        <v>0</v>
      </c>
      <c r="E30" s="11">
        <v>0</v>
      </c>
      <c r="F30" s="11">
        <v>0</v>
      </c>
      <c r="G30" s="11">
        <v>0</v>
      </c>
      <c r="H30" s="11">
        <v>0</v>
      </c>
      <c r="I30" s="11">
        <v>0</v>
      </c>
      <c r="J30" s="11">
        <v>0</v>
      </c>
      <c r="K30" s="11">
        <v>0</v>
      </c>
    </row>
    <row r="31" spans="1:11" x14ac:dyDescent="0.25">
      <c r="A31" s="45" t="s">
        <v>433</v>
      </c>
      <c r="B31" s="11">
        <v>345</v>
      </c>
      <c r="C31" s="11">
        <v>406</v>
      </c>
      <c r="D31" s="11">
        <v>365</v>
      </c>
      <c r="E31" s="11">
        <v>375</v>
      </c>
      <c r="F31" s="11">
        <v>400</v>
      </c>
      <c r="G31" s="11">
        <v>397</v>
      </c>
      <c r="H31" s="11">
        <v>378</v>
      </c>
      <c r="I31" s="11">
        <v>379</v>
      </c>
      <c r="J31" s="11">
        <v>401</v>
      </c>
      <c r="K31" s="11">
        <v>484</v>
      </c>
    </row>
    <row r="32" spans="1:11" x14ac:dyDescent="0.25">
      <c r="A32" s="45" t="s">
        <v>297</v>
      </c>
      <c r="B32" s="11"/>
      <c r="C32" s="11"/>
      <c r="D32" s="11"/>
      <c r="E32" s="11"/>
      <c r="F32" s="11"/>
      <c r="G32" s="11"/>
      <c r="H32" s="11"/>
      <c r="I32" s="11"/>
      <c r="J32" s="11"/>
      <c r="K32" s="11"/>
    </row>
    <row r="33" spans="1:11" x14ac:dyDescent="0.25">
      <c r="A33" s="46" t="s">
        <v>730</v>
      </c>
      <c r="B33" s="11">
        <v>0</v>
      </c>
      <c r="C33" s="11">
        <v>0</v>
      </c>
      <c r="D33" s="11">
        <v>0</v>
      </c>
      <c r="E33" s="11">
        <v>0</v>
      </c>
      <c r="F33" s="11">
        <v>0</v>
      </c>
      <c r="G33" s="11">
        <v>0</v>
      </c>
      <c r="H33" s="11">
        <v>0</v>
      </c>
      <c r="I33" s="11">
        <v>0</v>
      </c>
      <c r="J33" s="11">
        <v>0</v>
      </c>
      <c r="K33" s="11">
        <v>1</v>
      </c>
    </row>
    <row r="34" spans="1:11" x14ac:dyDescent="0.25">
      <c r="A34" s="46" t="s">
        <v>97</v>
      </c>
      <c r="B34" s="11">
        <v>0</v>
      </c>
      <c r="C34" s="11">
        <v>0</v>
      </c>
      <c r="D34" s="11">
        <v>0</v>
      </c>
      <c r="E34" s="11">
        <v>0</v>
      </c>
      <c r="F34" s="11">
        <v>0</v>
      </c>
      <c r="G34" s="11">
        <v>5</v>
      </c>
      <c r="H34" s="11">
        <v>5</v>
      </c>
      <c r="I34" s="11">
        <v>4</v>
      </c>
      <c r="J34" s="11">
        <v>8</v>
      </c>
      <c r="K34" s="11">
        <v>8</v>
      </c>
    </row>
    <row r="35" spans="1:11" x14ac:dyDescent="0.25">
      <c r="A35" s="46" t="s">
        <v>99</v>
      </c>
      <c r="B35" s="11">
        <v>0</v>
      </c>
      <c r="C35" s="11">
        <v>0</v>
      </c>
      <c r="D35" s="11">
        <v>0</v>
      </c>
      <c r="E35" s="11">
        <v>0</v>
      </c>
      <c r="F35" s="11">
        <v>0</v>
      </c>
      <c r="G35" s="11">
        <v>78</v>
      </c>
      <c r="H35" s="11">
        <v>66</v>
      </c>
      <c r="I35" s="11">
        <v>65</v>
      </c>
      <c r="J35" s="11">
        <v>56</v>
      </c>
      <c r="K35" s="11">
        <v>44</v>
      </c>
    </row>
    <row r="36" spans="1:11" x14ac:dyDescent="0.25">
      <c r="A36" s="48" t="s">
        <v>101</v>
      </c>
      <c r="B36" s="49">
        <v>0</v>
      </c>
      <c r="C36" s="49">
        <v>0</v>
      </c>
      <c r="D36" s="49">
        <v>0</v>
      </c>
      <c r="E36" s="49">
        <v>0</v>
      </c>
      <c r="F36" s="49">
        <v>0</v>
      </c>
      <c r="G36" s="49">
        <v>480</v>
      </c>
      <c r="H36" s="49">
        <v>501</v>
      </c>
      <c r="I36" s="49">
        <v>494</v>
      </c>
      <c r="J36" s="49">
        <v>493</v>
      </c>
      <c r="K36" s="49">
        <v>529</v>
      </c>
    </row>
    <row r="37" spans="1:11" x14ac:dyDescent="0.25">
      <c r="A37" s="46" t="s">
        <v>711</v>
      </c>
      <c r="B37" s="11">
        <v>0</v>
      </c>
      <c r="C37" s="11">
        <v>0</v>
      </c>
      <c r="D37" s="11">
        <v>0</v>
      </c>
      <c r="E37" s="11">
        <v>0</v>
      </c>
      <c r="F37" s="11">
        <v>0</v>
      </c>
      <c r="G37" s="11">
        <v>13</v>
      </c>
      <c r="H37" s="11">
        <v>40</v>
      </c>
      <c r="I37" s="11">
        <v>76</v>
      </c>
      <c r="J37" s="11">
        <v>112</v>
      </c>
      <c r="K37" s="11">
        <v>119</v>
      </c>
    </row>
    <row r="38" spans="1:11" x14ac:dyDescent="0.25">
      <c r="A38" s="46" t="s">
        <v>712</v>
      </c>
      <c r="B38" s="11">
        <v>0</v>
      </c>
      <c r="C38" s="11">
        <v>0</v>
      </c>
      <c r="D38" s="11">
        <v>0</v>
      </c>
      <c r="E38" s="11">
        <v>0</v>
      </c>
      <c r="F38" s="11">
        <v>0</v>
      </c>
      <c r="G38" s="11">
        <v>4</v>
      </c>
      <c r="H38" s="11">
        <v>6</v>
      </c>
      <c r="I38" s="11">
        <v>5</v>
      </c>
      <c r="J38" s="11">
        <v>7</v>
      </c>
      <c r="K38" s="11">
        <v>11</v>
      </c>
    </row>
    <row r="39" spans="1:11" x14ac:dyDescent="0.25">
      <c r="A39" s="46" t="s">
        <v>80</v>
      </c>
      <c r="B39" s="11">
        <v>0</v>
      </c>
      <c r="C39" s="11">
        <v>0</v>
      </c>
      <c r="D39" s="11">
        <v>0</v>
      </c>
      <c r="E39" s="11">
        <v>0</v>
      </c>
      <c r="F39" s="11">
        <v>0</v>
      </c>
      <c r="G39" s="11">
        <v>20</v>
      </c>
      <c r="H39" s="11">
        <v>17</v>
      </c>
      <c r="I39" s="11">
        <v>21</v>
      </c>
      <c r="J39" s="11">
        <v>39</v>
      </c>
      <c r="K39" s="11">
        <v>84</v>
      </c>
    </row>
    <row r="40" spans="1:11" x14ac:dyDescent="0.25">
      <c r="A40" s="46" t="s">
        <v>618</v>
      </c>
      <c r="B40" s="11">
        <v>0</v>
      </c>
      <c r="C40" s="11">
        <v>0</v>
      </c>
      <c r="D40" s="11">
        <v>0</v>
      </c>
      <c r="E40" s="11">
        <v>0</v>
      </c>
      <c r="F40" s="11">
        <v>0</v>
      </c>
      <c r="G40" s="11">
        <v>0</v>
      </c>
      <c r="H40" s="11">
        <v>0</v>
      </c>
      <c r="I40" s="11">
        <v>1</v>
      </c>
      <c r="J40" s="11">
        <v>0</v>
      </c>
      <c r="K40" s="11">
        <v>2</v>
      </c>
    </row>
    <row r="41" spans="1:11" x14ac:dyDescent="0.25">
      <c r="A41" s="46" t="s">
        <v>106</v>
      </c>
      <c r="B41" s="11">
        <v>0</v>
      </c>
      <c r="C41" s="11">
        <v>0</v>
      </c>
      <c r="D41" s="11">
        <v>0</v>
      </c>
      <c r="E41" s="11">
        <v>0</v>
      </c>
      <c r="F41" s="11">
        <v>0</v>
      </c>
      <c r="G41" s="11">
        <v>41</v>
      </c>
      <c r="H41" s="11">
        <v>33</v>
      </c>
      <c r="I41" s="11">
        <v>29</v>
      </c>
      <c r="J41" s="11">
        <v>34</v>
      </c>
      <c r="K41" s="11">
        <v>41</v>
      </c>
    </row>
    <row r="42" spans="1:11" x14ac:dyDescent="0.25">
      <c r="A42" s="46" t="s">
        <v>108</v>
      </c>
      <c r="B42" s="11">
        <v>0</v>
      </c>
      <c r="C42" s="11">
        <v>0</v>
      </c>
      <c r="D42" s="11">
        <v>0</v>
      </c>
      <c r="E42" s="11">
        <v>0</v>
      </c>
      <c r="F42" s="11">
        <v>0</v>
      </c>
      <c r="G42" s="11">
        <v>0</v>
      </c>
      <c r="H42" s="11">
        <v>9</v>
      </c>
      <c r="I42" s="11">
        <v>17</v>
      </c>
      <c r="J42" s="11">
        <v>19</v>
      </c>
      <c r="K42" s="11">
        <v>12</v>
      </c>
    </row>
    <row r="43" spans="1:11" x14ac:dyDescent="0.25">
      <c r="A43" s="46" t="s">
        <v>110</v>
      </c>
      <c r="B43" s="11">
        <v>0</v>
      </c>
      <c r="C43" s="11">
        <v>0</v>
      </c>
      <c r="D43" s="11">
        <v>0</v>
      </c>
      <c r="E43" s="11">
        <v>0</v>
      </c>
      <c r="F43" s="11">
        <v>0</v>
      </c>
      <c r="G43" s="11">
        <v>7</v>
      </c>
      <c r="H43" s="11">
        <v>5</v>
      </c>
      <c r="I43" s="11">
        <v>9</v>
      </c>
      <c r="J43" s="11">
        <v>36</v>
      </c>
      <c r="K43" s="11">
        <v>68</v>
      </c>
    </row>
    <row r="44" spans="1:11" x14ac:dyDescent="0.25">
      <c r="A44" s="46" t="s">
        <v>112</v>
      </c>
      <c r="B44" s="11">
        <v>0</v>
      </c>
      <c r="C44" s="11">
        <v>0</v>
      </c>
      <c r="D44" s="11">
        <v>0</v>
      </c>
      <c r="E44" s="11">
        <v>0</v>
      </c>
      <c r="F44" s="11">
        <v>0</v>
      </c>
      <c r="G44" s="11">
        <v>0</v>
      </c>
      <c r="H44" s="11">
        <v>1</v>
      </c>
      <c r="I44" s="11">
        <v>0</v>
      </c>
      <c r="J44" s="11">
        <v>0</v>
      </c>
      <c r="K44" s="11">
        <v>0</v>
      </c>
    </row>
    <row r="45" spans="1:11" x14ac:dyDescent="0.25">
      <c r="A45" s="46" t="s">
        <v>672</v>
      </c>
      <c r="B45" s="11">
        <v>0</v>
      </c>
      <c r="C45" s="11">
        <v>0</v>
      </c>
      <c r="D45" s="11">
        <v>0</v>
      </c>
      <c r="E45" s="11">
        <v>0</v>
      </c>
      <c r="F45" s="11">
        <v>0</v>
      </c>
      <c r="G45" s="11">
        <v>0</v>
      </c>
      <c r="H45" s="11">
        <v>0</v>
      </c>
      <c r="I45" s="11">
        <v>0</v>
      </c>
      <c r="J45" s="11">
        <v>1</v>
      </c>
      <c r="K45" s="11">
        <v>1</v>
      </c>
    </row>
    <row r="46" spans="1:11" x14ac:dyDescent="0.25">
      <c r="A46" s="46" t="s">
        <v>114</v>
      </c>
      <c r="B46" s="11">
        <v>0</v>
      </c>
      <c r="C46" s="11">
        <v>0</v>
      </c>
      <c r="D46" s="11">
        <v>0</v>
      </c>
      <c r="E46" s="11">
        <v>0</v>
      </c>
      <c r="F46" s="11">
        <v>0</v>
      </c>
      <c r="G46" s="11">
        <v>86</v>
      </c>
      <c r="H46" s="11">
        <v>96</v>
      </c>
      <c r="I46" s="11">
        <v>106</v>
      </c>
      <c r="J46" s="11">
        <v>118</v>
      </c>
      <c r="K46" s="11">
        <v>134</v>
      </c>
    </row>
    <row r="47" spans="1:11" x14ac:dyDescent="0.25">
      <c r="A47" s="45" t="s">
        <v>434</v>
      </c>
      <c r="B47" s="11">
        <v>0</v>
      </c>
      <c r="C47" s="11">
        <v>0</v>
      </c>
      <c r="D47" s="11">
        <v>0</v>
      </c>
      <c r="E47" s="11">
        <v>0</v>
      </c>
      <c r="F47" s="11">
        <v>0</v>
      </c>
      <c r="G47" s="11">
        <v>734</v>
      </c>
      <c r="H47" s="11">
        <v>779</v>
      </c>
      <c r="I47" s="11">
        <v>827</v>
      </c>
      <c r="J47" s="11">
        <v>923</v>
      </c>
      <c r="K47" s="11">
        <v>1054</v>
      </c>
    </row>
    <row r="48" spans="1:11" x14ac:dyDescent="0.25">
      <c r="A48" s="45" t="s">
        <v>298</v>
      </c>
      <c r="B48" s="11"/>
      <c r="C48" s="11"/>
      <c r="D48" s="11"/>
      <c r="E48" s="11"/>
      <c r="F48" s="11"/>
      <c r="G48" s="11"/>
      <c r="H48" s="11"/>
      <c r="I48" s="11"/>
      <c r="J48" s="11"/>
      <c r="K48" s="11"/>
    </row>
    <row r="49" spans="1:11" x14ac:dyDescent="0.25">
      <c r="A49" s="46" t="s">
        <v>116</v>
      </c>
      <c r="B49" s="11">
        <v>2</v>
      </c>
      <c r="C49" s="11">
        <v>3</v>
      </c>
      <c r="D49" s="11">
        <v>2</v>
      </c>
      <c r="E49" s="11">
        <v>1</v>
      </c>
      <c r="F49" s="11">
        <v>0</v>
      </c>
      <c r="G49" s="11">
        <v>2</v>
      </c>
      <c r="H49" s="11">
        <v>3</v>
      </c>
      <c r="I49" s="11">
        <v>1</v>
      </c>
      <c r="J49" s="11">
        <v>1</v>
      </c>
      <c r="K49" s="11">
        <v>6</v>
      </c>
    </row>
    <row r="50" spans="1:11" x14ac:dyDescent="0.25">
      <c r="A50" s="46" t="s">
        <v>732</v>
      </c>
      <c r="B50" s="11">
        <v>0</v>
      </c>
      <c r="C50" s="11">
        <v>0</v>
      </c>
      <c r="D50" s="11">
        <v>0</v>
      </c>
      <c r="E50" s="11">
        <v>0</v>
      </c>
      <c r="F50" s="11">
        <v>0</v>
      </c>
      <c r="G50" s="11">
        <v>0</v>
      </c>
      <c r="H50" s="11">
        <v>0</v>
      </c>
      <c r="I50" s="11">
        <v>0</v>
      </c>
      <c r="J50" s="11">
        <v>0</v>
      </c>
      <c r="K50" s="11">
        <v>3</v>
      </c>
    </row>
    <row r="51" spans="1:11" x14ac:dyDescent="0.25">
      <c r="A51" s="46" t="s">
        <v>620</v>
      </c>
      <c r="B51" s="11">
        <v>0</v>
      </c>
      <c r="C51" s="11">
        <v>0</v>
      </c>
      <c r="D51" s="11">
        <v>0</v>
      </c>
      <c r="E51" s="11">
        <v>0</v>
      </c>
      <c r="F51" s="11">
        <v>0</v>
      </c>
      <c r="G51" s="11">
        <v>0</v>
      </c>
      <c r="H51" s="11">
        <v>0</v>
      </c>
      <c r="I51" s="11">
        <v>1</v>
      </c>
      <c r="J51" s="11">
        <v>1</v>
      </c>
      <c r="K51" s="11">
        <v>0</v>
      </c>
    </row>
    <row r="52" spans="1:11" x14ac:dyDescent="0.25">
      <c r="A52" s="46" t="s">
        <v>118</v>
      </c>
      <c r="B52" s="11">
        <v>10</v>
      </c>
      <c r="C52" s="11">
        <v>25</v>
      </c>
      <c r="D52" s="11">
        <v>21</v>
      </c>
      <c r="E52" s="11">
        <v>19</v>
      </c>
      <c r="F52" s="11">
        <v>17</v>
      </c>
      <c r="G52" s="11">
        <v>11</v>
      </c>
      <c r="H52" s="11">
        <v>7</v>
      </c>
      <c r="I52" s="11">
        <v>10</v>
      </c>
      <c r="J52" s="11">
        <v>8</v>
      </c>
      <c r="K52" s="11">
        <v>6</v>
      </c>
    </row>
    <row r="53" spans="1:11" x14ac:dyDescent="0.25">
      <c r="A53" s="46" t="s">
        <v>120</v>
      </c>
      <c r="B53" s="11">
        <v>4</v>
      </c>
      <c r="C53" s="11">
        <v>2</v>
      </c>
      <c r="D53" s="11">
        <v>1</v>
      </c>
      <c r="E53" s="11">
        <v>3</v>
      </c>
      <c r="F53" s="11">
        <v>2</v>
      </c>
      <c r="G53" s="11">
        <v>1</v>
      </c>
      <c r="H53" s="11">
        <v>1</v>
      </c>
      <c r="I53" s="11">
        <v>3</v>
      </c>
      <c r="J53" s="11">
        <v>4</v>
      </c>
      <c r="K53" s="11">
        <v>2</v>
      </c>
    </row>
    <row r="54" spans="1:11" x14ac:dyDescent="0.25">
      <c r="A54" s="46" t="s">
        <v>122</v>
      </c>
      <c r="B54" s="11">
        <v>0</v>
      </c>
      <c r="C54" s="11">
        <v>0</v>
      </c>
      <c r="D54" s="11">
        <v>0</v>
      </c>
      <c r="E54" s="11">
        <v>12</v>
      </c>
      <c r="F54" s="11">
        <v>10</v>
      </c>
      <c r="G54" s="11">
        <v>7</v>
      </c>
      <c r="H54" s="11">
        <v>6</v>
      </c>
      <c r="I54" s="11">
        <v>5</v>
      </c>
      <c r="J54" s="11">
        <v>3</v>
      </c>
      <c r="K54" s="11">
        <v>1</v>
      </c>
    </row>
    <row r="55" spans="1:11" x14ac:dyDescent="0.25">
      <c r="A55" s="46" t="s">
        <v>216</v>
      </c>
      <c r="B55" s="11">
        <v>2</v>
      </c>
      <c r="C55" s="11">
        <v>2</v>
      </c>
      <c r="D55" s="11">
        <v>2</v>
      </c>
      <c r="E55" s="11">
        <v>1</v>
      </c>
      <c r="F55" s="11">
        <v>1</v>
      </c>
      <c r="G55" s="11">
        <v>0</v>
      </c>
      <c r="H55" s="11">
        <v>0</v>
      </c>
      <c r="I55" s="11">
        <v>0</v>
      </c>
      <c r="J55" s="11">
        <v>0</v>
      </c>
      <c r="K55" s="11">
        <v>0</v>
      </c>
    </row>
    <row r="56" spans="1:11" x14ac:dyDescent="0.25">
      <c r="A56" s="46" t="s">
        <v>124</v>
      </c>
      <c r="B56" s="11">
        <v>327</v>
      </c>
      <c r="C56" s="11">
        <v>335</v>
      </c>
      <c r="D56" s="11">
        <v>347</v>
      </c>
      <c r="E56" s="11">
        <v>337</v>
      </c>
      <c r="F56" s="11">
        <v>330</v>
      </c>
      <c r="G56" s="11">
        <v>311</v>
      </c>
      <c r="H56" s="11">
        <v>289</v>
      </c>
      <c r="I56" s="11">
        <v>292</v>
      </c>
      <c r="J56" s="11">
        <v>292</v>
      </c>
      <c r="K56" s="11">
        <v>284</v>
      </c>
    </row>
    <row r="57" spans="1:11" x14ac:dyDescent="0.25">
      <c r="A57" s="46" t="s">
        <v>126</v>
      </c>
      <c r="B57" s="11">
        <v>516</v>
      </c>
      <c r="C57" s="11">
        <v>523</v>
      </c>
      <c r="D57" s="11">
        <v>498</v>
      </c>
      <c r="E57" s="11">
        <v>536</v>
      </c>
      <c r="F57" s="11">
        <v>493</v>
      </c>
      <c r="G57" s="11">
        <v>465</v>
      </c>
      <c r="H57" s="11">
        <v>432</v>
      </c>
      <c r="I57" s="11">
        <v>390</v>
      </c>
      <c r="J57" s="11">
        <v>353</v>
      </c>
      <c r="K57" s="11">
        <v>323</v>
      </c>
    </row>
    <row r="58" spans="1:11" x14ac:dyDescent="0.25">
      <c r="A58" s="46" t="s">
        <v>128</v>
      </c>
      <c r="B58" s="11">
        <v>437</v>
      </c>
      <c r="C58" s="11">
        <v>429</v>
      </c>
      <c r="D58" s="11">
        <v>417</v>
      </c>
      <c r="E58" s="11">
        <v>403</v>
      </c>
      <c r="F58" s="11">
        <v>383</v>
      </c>
      <c r="G58" s="11">
        <v>364</v>
      </c>
      <c r="H58" s="11">
        <v>350</v>
      </c>
      <c r="I58" s="11">
        <v>363</v>
      </c>
      <c r="J58" s="11">
        <v>349</v>
      </c>
      <c r="K58" s="11">
        <v>389</v>
      </c>
    </row>
    <row r="59" spans="1:11" x14ac:dyDescent="0.25">
      <c r="A59" s="46" t="s">
        <v>734</v>
      </c>
      <c r="B59" s="11">
        <v>0</v>
      </c>
      <c r="C59" s="11">
        <v>0</v>
      </c>
      <c r="D59" s="11">
        <v>0</v>
      </c>
      <c r="E59" s="11">
        <v>0</v>
      </c>
      <c r="F59" s="11">
        <v>0</v>
      </c>
      <c r="G59" s="11">
        <v>0</v>
      </c>
      <c r="H59" s="11">
        <v>0</v>
      </c>
      <c r="I59" s="11">
        <v>0</v>
      </c>
      <c r="J59" s="11">
        <v>0</v>
      </c>
      <c r="K59" s="11">
        <v>3</v>
      </c>
    </row>
    <row r="60" spans="1:11" x14ac:dyDescent="0.25">
      <c r="A60" s="46" t="s">
        <v>97</v>
      </c>
      <c r="B60" s="11">
        <v>2</v>
      </c>
      <c r="C60" s="11">
        <v>4</v>
      </c>
      <c r="D60" s="11">
        <v>3</v>
      </c>
      <c r="E60" s="11">
        <v>4</v>
      </c>
      <c r="F60" s="11">
        <v>3</v>
      </c>
      <c r="G60" s="11">
        <v>3</v>
      </c>
      <c r="H60" s="11">
        <v>3</v>
      </c>
      <c r="I60" s="11">
        <v>4</v>
      </c>
      <c r="J60" s="11">
        <v>3</v>
      </c>
      <c r="K60" s="11">
        <v>1</v>
      </c>
    </row>
    <row r="61" spans="1:11" x14ac:dyDescent="0.25">
      <c r="A61" s="46" t="s">
        <v>130</v>
      </c>
      <c r="B61" s="11">
        <v>258</v>
      </c>
      <c r="C61" s="11">
        <v>262</v>
      </c>
      <c r="D61" s="11">
        <v>290</v>
      </c>
      <c r="E61" s="11">
        <v>315</v>
      </c>
      <c r="F61" s="11">
        <v>310</v>
      </c>
      <c r="G61" s="11">
        <v>279</v>
      </c>
      <c r="H61" s="11">
        <v>273</v>
      </c>
      <c r="I61" s="11">
        <v>275</v>
      </c>
      <c r="J61" s="11">
        <v>249</v>
      </c>
      <c r="K61" s="11">
        <v>236</v>
      </c>
    </row>
    <row r="62" spans="1:11" x14ac:dyDescent="0.25">
      <c r="A62" s="46" t="s">
        <v>736</v>
      </c>
      <c r="B62" s="11">
        <v>0</v>
      </c>
      <c r="C62" s="11">
        <v>0</v>
      </c>
      <c r="D62" s="11">
        <v>0</v>
      </c>
      <c r="E62" s="11">
        <v>0</v>
      </c>
      <c r="F62" s="11">
        <v>0</v>
      </c>
      <c r="G62" s="11">
        <v>0</v>
      </c>
      <c r="H62" s="11">
        <v>0</v>
      </c>
      <c r="I62" s="11">
        <v>0</v>
      </c>
      <c r="J62" s="11">
        <v>0</v>
      </c>
      <c r="K62" s="11">
        <v>1</v>
      </c>
    </row>
    <row r="63" spans="1:11" x14ac:dyDescent="0.25">
      <c r="A63" s="46" t="s">
        <v>80</v>
      </c>
      <c r="B63" s="11">
        <v>0</v>
      </c>
      <c r="C63" s="11">
        <v>0</v>
      </c>
      <c r="D63" s="11">
        <v>0</v>
      </c>
      <c r="E63" s="11">
        <v>6</v>
      </c>
      <c r="F63" s="11">
        <v>2</v>
      </c>
      <c r="G63" s="11">
        <v>1</v>
      </c>
      <c r="H63" s="11">
        <v>0</v>
      </c>
      <c r="I63" s="11">
        <v>0</v>
      </c>
      <c r="J63" s="11">
        <v>0</v>
      </c>
      <c r="K63" s="11">
        <v>0</v>
      </c>
    </row>
    <row r="64" spans="1:11" x14ac:dyDescent="0.25">
      <c r="A64" s="46" t="s">
        <v>132</v>
      </c>
      <c r="B64" s="11">
        <v>0</v>
      </c>
      <c r="C64" s="11">
        <v>0</v>
      </c>
      <c r="D64" s="11">
        <v>1</v>
      </c>
      <c r="E64" s="11">
        <v>1</v>
      </c>
      <c r="F64" s="11">
        <v>0</v>
      </c>
      <c r="G64" s="11">
        <v>1</v>
      </c>
      <c r="H64" s="11">
        <v>2</v>
      </c>
      <c r="I64" s="11">
        <v>1</v>
      </c>
      <c r="J64" s="11">
        <v>1</v>
      </c>
      <c r="K64" s="11">
        <v>1</v>
      </c>
    </row>
    <row r="65" spans="1:11" x14ac:dyDescent="0.25">
      <c r="A65" s="46" t="s">
        <v>622</v>
      </c>
      <c r="B65" s="11">
        <v>0</v>
      </c>
      <c r="C65" s="11">
        <v>0</v>
      </c>
      <c r="D65" s="11">
        <v>0</v>
      </c>
      <c r="E65" s="11">
        <v>0</v>
      </c>
      <c r="F65" s="11">
        <v>0</v>
      </c>
      <c r="G65" s="11">
        <v>0</v>
      </c>
      <c r="H65" s="11">
        <v>0</v>
      </c>
      <c r="I65" s="11">
        <v>46</v>
      </c>
      <c r="J65" s="11">
        <v>68</v>
      </c>
      <c r="K65" s="11">
        <v>73</v>
      </c>
    </row>
    <row r="66" spans="1:11" x14ac:dyDescent="0.25">
      <c r="A66" s="46" t="s">
        <v>134</v>
      </c>
      <c r="B66" s="11">
        <v>600</v>
      </c>
      <c r="C66" s="11">
        <v>591</v>
      </c>
      <c r="D66" s="11">
        <v>578</v>
      </c>
      <c r="E66" s="11">
        <v>538</v>
      </c>
      <c r="F66" s="11">
        <v>497</v>
      </c>
      <c r="G66" s="11">
        <v>495</v>
      </c>
      <c r="H66" s="11">
        <v>500</v>
      </c>
      <c r="I66" s="11">
        <v>418</v>
      </c>
      <c r="J66" s="11">
        <v>397</v>
      </c>
      <c r="K66" s="11">
        <v>437</v>
      </c>
    </row>
    <row r="67" spans="1:11" x14ac:dyDescent="0.25">
      <c r="A67" s="46" t="s">
        <v>674</v>
      </c>
      <c r="B67" s="11">
        <v>0</v>
      </c>
      <c r="C67" s="11">
        <v>0</v>
      </c>
      <c r="D67" s="11">
        <v>0</v>
      </c>
      <c r="E67" s="11">
        <v>0</v>
      </c>
      <c r="F67" s="11">
        <v>0</v>
      </c>
      <c r="G67" s="11">
        <v>0</v>
      </c>
      <c r="H67" s="11">
        <v>0</v>
      </c>
      <c r="I67" s="11">
        <v>0</v>
      </c>
      <c r="J67" s="11">
        <v>1</v>
      </c>
      <c r="K67" s="11">
        <v>1</v>
      </c>
    </row>
    <row r="68" spans="1:11" x14ac:dyDescent="0.25">
      <c r="A68" s="46" t="s">
        <v>139</v>
      </c>
      <c r="B68" s="11">
        <v>20</v>
      </c>
      <c r="C68" s="11">
        <v>19</v>
      </c>
      <c r="D68" s="11">
        <v>16</v>
      </c>
      <c r="E68" s="11">
        <v>10</v>
      </c>
      <c r="F68" s="11">
        <v>10</v>
      </c>
      <c r="G68" s="11">
        <v>10</v>
      </c>
      <c r="H68" s="11">
        <v>8</v>
      </c>
      <c r="I68" s="11">
        <v>11</v>
      </c>
      <c r="J68" s="11">
        <v>13</v>
      </c>
      <c r="K68" s="11">
        <v>12</v>
      </c>
    </row>
    <row r="69" spans="1:11" x14ac:dyDescent="0.25">
      <c r="A69" s="46" t="s">
        <v>765</v>
      </c>
      <c r="B69" s="11">
        <v>10</v>
      </c>
      <c r="C69" s="11">
        <v>6</v>
      </c>
      <c r="D69" s="11">
        <v>3</v>
      </c>
      <c r="E69" s="11">
        <v>6</v>
      </c>
      <c r="F69" s="11">
        <v>9</v>
      </c>
      <c r="G69" s="11">
        <v>20</v>
      </c>
      <c r="H69" s="11">
        <v>18</v>
      </c>
      <c r="I69" s="11">
        <v>18</v>
      </c>
      <c r="J69" s="11">
        <v>13</v>
      </c>
      <c r="K69" s="11">
        <v>12</v>
      </c>
    </row>
    <row r="70" spans="1:11" x14ac:dyDescent="0.25">
      <c r="A70" s="46" t="s">
        <v>713</v>
      </c>
      <c r="B70" s="11">
        <v>6</v>
      </c>
      <c r="C70" s="11">
        <v>12</v>
      </c>
      <c r="D70" s="11">
        <v>9</v>
      </c>
      <c r="E70" s="11">
        <v>4</v>
      </c>
      <c r="F70" s="11">
        <v>1</v>
      </c>
      <c r="G70" s="11">
        <v>1</v>
      </c>
      <c r="H70" s="11">
        <v>6</v>
      </c>
      <c r="I70" s="11">
        <v>3</v>
      </c>
      <c r="J70" s="11">
        <v>2</v>
      </c>
      <c r="K70" s="11">
        <v>2</v>
      </c>
    </row>
    <row r="71" spans="1:11" x14ac:dyDescent="0.25">
      <c r="A71" s="46" t="s">
        <v>354</v>
      </c>
      <c r="B71" s="11">
        <v>2</v>
      </c>
      <c r="C71" s="11">
        <v>2</v>
      </c>
      <c r="D71" s="11">
        <v>1</v>
      </c>
      <c r="E71" s="11">
        <v>3</v>
      </c>
      <c r="F71" s="11">
        <v>0</v>
      </c>
      <c r="G71" s="11">
        <v>0</v>
      </c>
      <c r="H71" s="11">
        <v>0</v>
      </c>
      <c r="I71" s="11">
        <v>0</v>
      </c>
      <c r="J71" s="11">
        <v>0</v>
      </c>
      <c r="K71" s="11">
        <v>3</v>
      </c>
    </row>
    <row r="72" spans="1:11" x14ac:dyDescent="0.25">
      <c r="A72" s="46" t="s">
        <v>141</v>
      </c>
      <c r="B72" s="11">
        <v>215</v>
      </c>
      <c r="C72" s="11">
        <v>217</v>
      </c>
      <c r="D72" s="11">
        <v>216</v>
      </c>
      <c r="E72" s="11">
        <v>209</v>
      </c>
      <c r="F72" s="11">
        <v>205</v>
      </c>
      <c r="G72" s="11">
        <v>174</v>
      </c>
      <c r="H72" s="11">
        <v>186</v>
      </c>
      <c r="I72" s="11">
        <v>205</v>
      </c>
      <c r="J72" s="11">
        <v>208</v>
      </c>
      <c r="K72" s="11">
        <v>214</v>
      </c>
    </row>
    <row r="73" spans="1:11" x14ac:dyDescent="0.25">
      <c r="A73" s="46" t="s">
        <v>143</v>
      </c>
      <c r="B73" s="11">
        <v>5</v>
      </c>
      <c r="C73" s="11">
        <v>4</v>
      </c>
      <c r="D73" s="11">
        <v>5</v>
      </c>
      <c r="E73" s="11">
        <v>3</v>
      </c>
      <c r="F73" s="11">
        <v>2</v>
      </c>
      <c r="G73" s="11">
        <v>2</v>
      </c>
      <c r="H73" s="11">
        <v>1</v>
      </c>
      <c r="I73" s="11">
        <v>0</v>
      </c>
      <c r="J73" s="11">
        <v>4</v>
      </c>
      <c r="K73" s="11">
        <v>5</v>
      </c>
    </row>
    <row r="74" spans="1:11" x14ac:dyDescent="0.25">
      <c r="A74" s="46" t="s">
        <v>145</v>
      </c>
      <c r="B74" s="11">
        <v>203</v>
      </c>
      <c r="C74" s="11">
        <v>174</v>
      </c>
      <c r="D74" s="11">
        <v>184</v>
      </c>
      <c r="E74" s="11">
        <v>171</v>
      </c>
      <c r="F74" s="11">
        <v>121</v>
      </c>
      <c r="G74" s="11">
        <v>118</v>
      </c>
      <c r="H74" s="11">
        <v>138</v>
      </c>
      <c r="I74" s="11">
        <v>180</v>
      </c>
      <c r="J74" s="11">
        <v>163</v>
      </c>
      <c r="K74" s="11">
        <v>104</v>
      </c>
    </row>
    <row r="75" spans="1:11" x14ac:dyDescent="0.25">
      <c r="A75" s="46" t="s">
        <v>147</v>
      </c>
      <c r="B75" s="11">
        <v>70</v>
      </c>
      <c r="C75" s="11">
        <v>75</v>
      </c>
      <c r="D75" s="11">
        <v>78</v>
      </c>
      <c r="E75" s="11">
        <v>59</v>
      </c>
      <c r="F75" s="11">
        <v>45</v>
      </c>
      <c r="G75" s="11">
        <v>40</v>
      </c>
      <c r="H75" s="11">
        <v>32</v>
      </c>
      <c r="I75" s="11">
        <v>32</v>
      </c>
      <c r="J75" s="11">
        <v>36</v>
      </c>
      <c r="K75" s="11">
        <v>30</v>
      </c>
    </row>
    <row r="76" spans="1:11" x14ac:dyDescent="0.25">
      <c r="A76" s="46" t="s">
        <v>149</v>
      </c>
      <c r="B76" s="11">
        <v>65</v>
      </c>
      <c r="C76" s="11">
        <v>61</v>
      </c>
      <c r="D76" s="11">
        <v>55</v>
      </c>
      <c r="E76" s="11">
        <v>53</v>
      </c>
      <c r="F76" s="11">
        <v>49</v>
      </c>
      <c r="G76" s="11">
        <v>49</v>
      </c>
      <c r="H76" s="11">
        <v>50</v>
      </c>
      <c r="I76" s="11">
        <v>52</v>
      </c>
      <c r="J76" s="11">
        <v>43</v>
      </c>
      <c r="K76" s="11">
        <v>45</v>
      </c>
    </row>
    <row r="77" spans="1:11" x14ac:dyDescent="0.25">
      <c r="A77" s="46" t="s">
        <v>151</v>
      </c>
      <c r="B77" s="11">
        <v>27</v>
      </c>
      <c r="C77" s="11">
        <v>29</v>
      </c>
      <c r="D77" s="11">
        <v>18</v>
      </c>
      <c r="E77" s="11">
        <v>8</v>
      </c>
      <c r="F77" s="11">
        <v>8</v>
      </c>
      <c r="G77" s="11">
        <v>9</v>
      </c>
      <c r="H77" s="11">
        <v>7</v>
      </c>
      <c r="I77" s="11">
        <v>10</v>
      </c>
      <c r="J77" s="11">
        <v>12</v>
      </c>
      <c r="K77" s="11">
        <v>12</v>
      </c>
    </row>
    <row r="78" spans="1:11" x14ac:dyDescent="0.25">
      <c r="A78" s="46" t="s">
        <v>153</v>
      </c>
      <c r="B78" s="11">
        <v>0</v>
      </c>
      <c r="C78" s="11">
        <v>0</v>
      </c>
      <c r="D78" s="11">
        <v>0</v>
      </c>
      <c r="E78" s="11">
        <v>0</v>
      </c>
      <c r="F78" s="11">
        <v>0</v>
      </c>
      <c r="G78" s="11">
        <v>0</v>
      </c>
      <c r="H78" s="11">
        <v>9</v>
      </c>
      <c r="I78" s="11">
        <v>21</v>
      </c>
      <c r="J78" s="11">
        <v>27</v>
      </c>
      <c r="K78" s="11">
        <v>38</v>
      </c>
    </row>
    <row r="79" spans="1:11" x14ac:dyDescent="0.25">
      <c r="A79" s="46" t="s">
        <v>155</v>
      </c>
      <c r="B79" s="11">
        <v>1</v>
      </c>
      <c r="C79" s="11">
        <v>0</v>
      </c>
      <c r="D79" s="11">
        <v>0</v>
      </c>
      <c r="E79" s="11">
        <v>0</v>
      </c>
      <c r="F79" s="11">
        <v>1</v>
      </c>
      <c r="G79" s="11">
        <v>3</v>
      </c>
      <c r="H79" s="11">
        <v>4</v>
      </c>
      <c r="I79" s="11">
        <v>5</v>
      </c>
      <c r="J79" s="11">
        <v>4</v>
      </c>
      <c r="K79" s="11">
        <v>1</v>
      </c>
    </row>
    <row r="80" spans="1:11" x14ac:dyDescent="0.25">
      <c r="A80" s="46" t="s">
        <v>157</v>
      </c>
      <c r="B80" s="11">
        <v>0</v>
      </c>
      <c r="C80" s="11">
        <v>0</v>
      </c>
      <c r="D80" s="11">
        <v>0</v>
      </c>
      <c r="E80" s="11">
        <v>0</v>
      </c>
      <c r="F80" s="11">
        <v>0</v>
      </c>
      <c r="G80" s="11">
        <v>7</v>
      </c>
      <c r="H80" s="11">
        <v>7</v>
      </c>
      <c r="I80" s="11">
        <v>6</v>
      </c>
      <c r="J80" s="11">
        <v>2</v>
      </c>
      <c r="K80" s="11">
        <v>7</v>
      </c>
    </row>
    <row r="81" spans="1:11" x14ac:dyDescent="0.25">
      <c r="A81" s="46" t="s">
        <v>757</v>
      </c>
      <c r="B81" s="11">
        <v>0</v>
      </c>
      <c r="C81" s="11">
        <v>0</v>
      </c>
      <c r="D81" s="11">
        <v>0</v>
      </c>
      <c r="E81" s="11">
        <v>0</v>
      </c>
      <c r="F81" s="11">
        <v>0</v>
      </c>
      <c r="G81" s="11">
        <v>0</v>
      </c>
      <c r="H81" s="11">
        <v>0</v>
      </c>
      <c r="I81" s="11">
        <v>3</v>
      </c>
      <c r="J81" s="11">
        <v>5</v>
      </c>
      <c r="K81" s="11">
        <v>3</v>
      </c>
    </row>
    <row r="82" spans="1:11" x14ac:dyDescent="0.25">
      <c r="A82" s="46" t="s">
        <v>756</v>
      </c>
      <c r="B82" s="11">
        <v>0</v>
      </c>
      <c r="C82" s="11">
        <v>0</v>
      </c>
      <c r="D82" s="11">
        <v>0</v>
      </c>
      <c r="E82" s="11">
        <v>0</v>
      </c>
      <c r="F82" s="11">
        <v>0</v>
      </c>
      <c r="G82" s="11">
        <v>0</v>
      </c>
      <c r="H82" s="11">
        <v>0</v>
      </c>
      <c r="I82" s="11">
        <v>0</v>
      </c>
      <c r="J82" s="11">
        <v>1</v>
      </c>
      <c r="K82" s="11">
        <v>8</v>
      </c>
    </row>
    <row r="83" spans="1:11" x14ac:dyDescent="0.25">
      <c r="A83" s="48" t="s">
        <v>159</v>
      </c>
      <c r="B83" s="49">
        <v>162</v>
      </c>
      <c r="C83" s="49">
        <v>176</v>
      </c>
      <c r="D83" s="49">
        <v>165</v>
      </c>
      <c r="E83" s="49">
        <v>163</v>
      </c>
      <c r="F83" s="49">
        <v>160</v>
      </c>
      <c r="G83" s="49">
        <v>159</v>
      </c>
      <c r="H83" s="49">
        <v>138</v>
      </c>
      <c r="I83" s="49">
        <v>131</v>
      </c>
      <c r="J83" s="49">
        <v>131</v>
      </c>
      <c r="K83" s="49">
        <v>127</v>
      </c>
    </row>
    <row r="84" spans="1:11" x14ac:dyDescent="0.25">
      <c r="A84" s="46" t="s">
        <v>161</v>
      </c>
      <c r="B84" s="11">
        <v>102</v>
      </c>
      <c r="C84" s="11">
        <v>100</v>
      </c>
      <c r="D84" s="11">
        <v>104</v>
      </c>
      <c r="E84" s="11">
        <v>115</v>
      </c>
      <c r="F84" s="11">
        <v>118</v>
      </c>
      <c r="G84" s="11">
        <v>104</v>
      </c>
      <c r="H84" s="11">
        <v>110</v>
      </c>
      <c r="I84" s="11">
        <v>116</v>
      </c>
      <c r="J84" s="11">
        <v>105</v>
      </c>
      <c r="K84" s="11">
        <v>99</v>
      </c>
    </row>
    <row r="85" spans="1:11" x14ac:dyDescent="0.25">
      <c r="A85" s="46" t="s">
        <v>163</v>
      </c>
      <c r="B85" s="11">
        <v>1545</v>
      </c>
      <c r="C85" s="11">
        <v>1660</v>
      </c>
      <c r="D85" s="11">
        <v>1669</v>
      </c>
      <c r="E85" s="11">
        <v>1704</v>
      </c>
      <c r="F85" s="11">
        <v>1712</v>
      </c>
      <c r="G85" s="11">
        <v>1621</v>
      </c>
      <c r="H85" s="11">
        <v>1445</v>
      </c>
      <c r="I85" s="11">
        <v>1380</v>
      </c>
      <c r="J85" s="11">
        <v>1327</v>
      </c>
      <c r="K85" s="11">
        <v>1256</v>
      </c>
    </row>
    <row r="86" spans="1:11" x14ac:dyDescent="0.25">
      <c r="A86" s="46" t="s">
        <v>165</v>
      </c>
      <c r="B86" s="11">
        <v>0</v>
      </c>
      <c r="C86" s="11">
        <v>0</v>
      </c>
      <c r="D86" s="11">
        <v>0</v>
      </c>
      <c r="E86" s="11">
        <v>0</v>
      </c>
      <c r="F86" s="11">
        <v>0</v>
      </c>
      <c r="G86" s="11">
        <v>158</v>
      </c>
      <c r="H86" s="11">
        <v>167</v>
      </c>
      <c r="I86" s="11">
        <v>142</v>
      </c>
      <c r="J86" s="11">
        <v>157</v>
      </c>
      <c r="K86" s="11">
        <v>197</v>
      </c>
    </row>
    <row r="87" spans="1:11" x14ac:dyDescent="0.25">
      <c r="A87" s="46" t="s">
        <v>167</v>
      </c>
      <c r="B87" s="11">
        <v>1</v>
      </c>
      <c r="C87" s="11">
        <v>3</v>
      </c>
      <c r="D87" s="11">
        <v>3</v>
      </c>
      <c r="E87" s="11">
        <v>2</v>
      </c>
      <c r="F87" s="11">
        <v>2</v>
      </c>
      <c r="G87" s="11">
        <v>10</v>
      </c>
      <c r="H87" s="11">
        <v>12</v>
      </c>
      <c r="I87" s="11">
        <v>16</v>
      </c>
      <c r="J87" s="11">
        <v>20</v>
      </c>
      <c r="K87" s="11">
        <v>23</v>
      </c>
    </row>
    <row r="88" spans="1:11" x14ac:dyDescent="0.25">
      <c r="A88" s="46" t="s">
        <v>626</v>
      </c>
      <c r="B88" s="11">
        <v>0</v>
      </c>
      <c r="C88" s="11">
        <v>0</v>
      </c>
      <c r="D88" s="11">
        <v>0</v>
      </c>
      <c r="E88" s="11">
        <v>0</v>
      </c>
      <c r="F88" s="11">
        <v>0</v>
      </c>
      <c r="G88" s="11">
        <v>0</v>
      </c>
      <c r="H88" s="11">
        <v>0</v>
      </c>
      <c r="I88" s="11">
        <v>2</v>
      </c>
      <c r="J88" s="11">
        <v>2</v>
      </c>
      <c r="K88" s="11">
        <v>1</v>
      </c>
    </row>
    <row r="89" spans="1:11" x14ac:dyDescent="0.25">
      <c r="A89" s="46" t="s">
        <v>677</v>
      </c>
      <c r="B89" s="11">
        <v>0</v>
      </c>
      <c r="C89" s="11">
        <v>0</v>
      </c>
      <c r="D89" s="11">
        <v>0</v>
      </c>
      <c r="E89" s="11">
        <v>0</v>
      </c>
      <c r="F89" s="11">
        <v>0</v>
      </c>
      <c r="G89" s="11">
        <v>0</v>
      </c>
      <c r="H89" s="11">
        <v>0</v>
      </c>
      <c r="I89" s="11">
        <v>0</v>
      </c>
      <c r="J89" s="11">
        <v>1</v>
      </c>
      <c r="K89" s="11">
        <v>0</v>
      </c>
    </row>
    <row r="90" spans="1:11" x14ac:dyDescent="0.25">
      <c r="A90" s="46" t="s">
        <v>679</v>
      </c>
      <c r="B90" s="11">
        <v>0</v>
      </c>
      <c r="C90" s="11">
        <v>0</v>
      </c>
      <c r="D90" s="11">
        <v>0</v>
      </c>
      <c r="E90" s="11">
        <v>0</v>
      </c>
      <c r="F90" s="11">
        <v>0</v>
      </c>
      <c r="G90" s="11">
        <v>0</v>
      </c>
      <c r="H90" s="11">
        <v>0</v>
      </c>
      <c r="I90" s="11">
        <v>0</v>
      </c>
      <c r="J90" s="11">
        <v>1</v>
      </c>
      <c r="K90" s="11">
        <v>1</v>
      </c>
    </row>
    <row r="91" spans="1:11" x14ac:dyDescent="0.25">
      <c r="A91" s="46" t="s">
        <v>169</v>
      </c>
      <c r="B91" s="11">
        <v>0</v>
      </c>
      <c r="C91" s="11">
        <v>0</v>
      </c>
      <c r="D91" s="11">
        <v>0</v>
      </c>
      <c r="E91" s="11">
        <v>0</v>
      </c>
      <c r="F91" s="11">
        <v>0</v>
      </c>
      <c r="G91" s="11">
        <v>0</v>
      </c>
      <c r="H91" s="11">
        <v>6</v>
      </c>
      <c r="I91" s="11">
        <v>33</v>
      </c>
      <c r="J91" s="11">
        <v>70</v>
      </c>
      <c r="K91" s="11">
        <v>87</v>
      </c>
    </row>
    <row r="92" spans="1:11" x14ac:dyDescent="0.25">
      <c r="A92" s="46" t="s">
        <v>628</v>
      </c>
      <c r="B92" s="11">
        <v>0</v>
      </c>
      <c r="C92" s="11">
        <v>0</v>
      </c>
      <c r="D92" s="11">
        <v>0</v>
      </c>
      <c r="E92" s="11">
        <v>0</v>
      </c>
      <c r="F92" s="11">
        <v>0</v>
      </c>
      <c r="G92" s="11">
        <v>0</v>
      </c>
      <c r="H92" s="11">
        <v>0</v>
      </c>
      <c r="I92" s="11">
        <v>1</v>
      </c>
      <c r="J92" s="11">
        <v>0</v>
      </c>
      <c r="K92" s="11">
        <v>0</v>
      </c>
    </row>
    <row r="93" spans="1:11" x14ac:dyDescent="0.25">
      <c r="A93" s="46" t="s">
        <v>630</v>
      </c>
      <c r="B93" s="11">
        <v>0</v>
      </c>
      <c r="C93" s="11">
        <v>0</v>
      </c>
      <c r="D93" s="11">
        <v>0</v>
      </c>
      <c r="E93" s="11">
        <v>0</v>
      </c>
      <c r="F93" s="11">
        <v>0</v>
      </c>
      <c r="G93" s="11">
        <v>0</v>
      </c>
      <c r="H93" s="11">
        <v>0</v>
      </c>
      <c r="I93" s="11">
        <v>1</v>
      </c>
      <c r="J93" s="11">
        <v>1</v>
      </c>
      <c r="K93" s="11">
        <v>1</v>
      </c>
    </row>
    <row r="94" spans="1:11" x14ac:dyDescent="0.25">
      <c r="A94" s="46" t="s">
        <v>681</v>
      </c>
      <c r="B94" s="11">
        <v>0</v>
      </c>
      <c r="C94" s="11">
        <v>0</v>
      </c>
      <c r="D94" s="11">
        <v>0</v>
      </c>
      <c r="E94" s="11">
        <v>0</v>
      </c>
      <c r="F94" s="11">
        <v>0</v>
      </c>
      <c r="G94" s="11">
        <v>0</v>
      </c>
      <c r="H94" s="11">
        <v>0</v>
      </c>
      <c r="I94" s="11">
        <v>0</v>
      </c>
      <c r="J94" s="11">
        <v>1</v>
      </c>
      <c r="K94" s="11">
        <v>1</v>
      </c>
    </row>
    <row r="95" spans="1:11" x14ac:dyDescent="0.25">
      <c r="A95" s="46" t="s">
        <v>683</v>
      </c>
      <c r="B95" s="11">
        <v>0</v>
      </c>
      <c r="C95" s="11">
        <v>0</v>
      </c>
      <c r="D95" s="11">
        <v>0</v>
      </c>
      <c r="E95" s="11">
        <v>0</v>
      </c>
      <c r="F95" s="11">
        <v>0</v>
      </c>
      <c r="G95" s="11">
        <v>0</v>
      </c>
      <c r="H95" s="11">
        <v>0</v>
      </c>
      <c r="I95" s="11">
        <v>0</v>
      </c>
      <c r="J95" s="11">
        <v>3</v>
      </c>
      <c r="K95" s="11">
        <v>4</v>
      </c>
    </row>
    <row r="96" spans="1:11" x14ac:dyDescent="0.25">
      <c r="A96" s="46" t="s">
        <v>632</v>
      </c>
      <c r="B96" s="11">
        <v>0</v>
      </c>
      <c r="C96" s="11">
        <v>0</v>
      </c>
      <c r="D96" s="11">
        <v>0</v>
      </c>
      <c r="E96" s="11">
        <v>0</v>
      </c>
      <c r="F96" s="11">
        <v>0</v>
      </c>
      <c r="G96" s="11">
        <v>0</v>
      </c>
      <c r="H96" s="11">
        <v>0</v>
      </c>
      <c r="I96" s="11">
        <v>2</v>
      </c>
      <c r="J96" s="11">
        <v>0</v>
      </c>
      <c r="K96" s="11">
        <v>2</v>
      </c>
    </row>
    <row r="97" spans="1:11" x14ac:dyDescent="0.25">
      <c r="A97" s="46" t="s">
        <v>171</v>
      </c>
      <c r="B97" s="11">
        <v>0</v>
      </c>
      <c r="C97" s="11">
        <v>0</v>
      </c>
      <c r="D97" s="11">
        <v>0</v>
      </c>
      <c r="E97" s="11">
        <v>0</v>
      </c>
      <c r="F97" s="11">
        <v>0</v>
      </c>
      <c r="G97" s="11">
        <v>5</v>
      </c>
      <c r="H97" s="11">
        <v>6</v>
      </c>
      <c r="I97" s="11">
        <v>2</v>
      </c>
      <c r="J97" s="11">
        <v>0</v>
      </c>
      <c r="K97" s="11">
        <v>0</v>
      </c>
    </row>
    <row r="98" spans="1:11" x14ac:dyDescent="0.25">
      <c r="A98" s="46" t="s">
        <v>634</v>
      </c>
      <c r="B98" s="11">
        <v>0</v>
      </c>
      <c r="C98" s="11">
        <v>0</v>
      </c>
      <c r="D98" s="11">
        <v>0</v>
      </c>
      <c r="E98" s="11">
        <v>0</v>
      </c>
      <c r="F98" s="11">
        <v>0</v>
      </c>
      <c r="G98" s="11">
        <v>0</v>
      </c>
      <c r="H98" s="11">
        <v>0</v>
      </c>
      <c r="I98" s="11">
        <v>1</v>
      </c>
      <c r="J98" s="11">
        <v>1</v>
      </c>
      <c r="K98" s="11">
        <v>1</v>
      </c>
    </row>
    <row r="99" spans="1:11" x14ac:dyDescent="0.25">
      <c r="A99" s="46" t="s">
        <v>636</v>
      </c>
      <c r="B99" s="11">
        <v>0</v>
      </c>
      <c r="C99" s="11">
        <v>0</v>
      </c>
      <c r="D99" s="11">
        <v>0</v>
      </c>
      <c r="E99" s="11">
        <v>0</v>
      </c>
      <c r="F99" s="11">
        <v>0</v>
      </c>
      <c r="G99" s="11">
        <v>0</v>
      </c>
      <c r="H99" s="11">
        <v>0</v>
      </c>
      <c r="I99" s="11">
        <v>3</v>
      </c>
      <c r="J99" s="11">
        <v>2</v>
      </c>
      <c r="K99" s="11">
        <v>1</v>
      </c>
    </row>
    <row r="100" spans="1:11" x14ac:dyDescent="0.25">
      <c r="A100" s="45" t="s">
        <v>435</v>
      </c>
      <c r="B100" s="11">
        <v>4592</v>
      </c>
      <c r="C100" s="11">
        <v>4714</v>
      </c>
      <c r="D100" s="11">
        <v>4686</v>
      </c>
      <c r="E100" s="11">
        <v>4686</v>
      </c>
      <c r="F100" s="11">
        <v>4491</v>
      </c>
      <c r="G100" s="11">
        <v>4430</v>
      </c>
      <c r="H100" s="11">
        <v>4216</v>
      </c>
      <c r="I100" s="11">
        <v>4185</v>
      </c>
      <c r="J100" s="11">
        <v>4085</v>
      </c>
      <c r="K100" s="11">
        <v>4064</v>
      </c>
    </row>
    <row r="101" spans="1:11" x14ac:dyDescent="0.25">
      <c r="A101" s="45" t="s">
        <v>299</v>
      </c>
      <c r="B101" s="11"/>
      <c r="C101" s="11"/>
      <c r="D101" s="11"/>
      <c r="E101" s="11"/>
      <c r="F101" s="11"/>
      <c r="G101" s="11"/>
      <c r="H101" s="11"/>
      <c r="I101" s="11"/>
      <c r="J101" s="11"/>
      <c r="K101" s="11"/>
    </row>
    <row r="102" spans="1:11" x14ac:dyDescent="0.25">
      <c r="A102" s="46" t="s">
        <v>173</v>
      </c>
      <c r="B102" s="11">
        <v>27</v>
      </c>
      <c r="C102" s="11">
        <v>23</v>
      </c>
      <c r="D102" s="11">
        <v>27</v>
      </c>
      <c r="E102" s="11">
        <v>28</v>
      </c>
      <c r="F102" s="11">
        <v>34</v>
      </c>
      <c r="G102" s="11">
        <v>52</v>
      </c>
      <c r="H102" s="11">
        <v>52</v>
      </c>
      <c r="I102" s="11">
        <v>69</v>
      </c>
      <c r="J102" s="11">
        <v>80</v>
      </c>
      <c r="K102" s="11">
        <v>67</v>
      </c>
    </row>
    <row r="103" spans="1:11" x14ac:dyDescent="0.25">
      <c r="A103" s="46" t="s">
        <v>175</v>
      </c>
      <c r="B103" s="11">
        <v>11</v>
      </c>
      <c r="C103" s="11">
        <v>8</v>
      </c>
      <c r="D103" s="11">
        <v>8</v>
      </c>
      <c r="E103" s="11">
        <v>6</v>
      </c>
      <c r="F103" s="11">
        <v>5</v>
      </c>
      <c r="G103" s="11">
        <v>4</v>
      </c>
      <c r="H103" s="11">
        <v>9</v>
      </c>
      <c r="I103" s="11">
        <v>13</v>
      </c>
      <c r="J103" s="11">
        <v>13</v>
      </c>
      <c r="K103" s="11">
        <v>13</v>
      </c>
    </row>
    <row r="104" spans="1:11" x14ac:dyDescent="0.25">
      <c r="A104" s="46" t="s">
        <v>216</v>
      </c>
      <c r="B104" s="11">
        <v>2</v>
      </c>
      <c r="C104" s="11">
        <v>1</v>
      </c>
      <c r="D104" s="11">
        <v>1</v>
      </c>
      <c r="E104" s="11">
        <v>1</v>
      </c>
      <c r="F104" s="11">
        <v>1</v>
      </c>
      <c r="G104" s="11">
        <v>0</v>
      </c>
      <c r="H104" s="11">
        <v>0</v>
      </c>
      <c r="I104" s="11">
        <v>0</v>
      </c>
      <c r="J104" s="11">
        <v>0</v>
      </c>
      <c r="K104" s="11">
        <v>0</v>
      </c>
    </row>
    <row r="105" spans="1:11" x14ac:dyDescent="0.25">
      <c r="A105" s="46" t="s">
        <v>97</v>
      </c>
      <c r="B105" s="11">
        <v>1</v>
      </c>
      <c r="C105" s="11">
        <v>1</v>
      </c>
      <c r="D105" s="11">
        <v>1</v>
      </c>
      <c r="E105" s="11">
        <v>0</v>
      </c>
      <c r="F105" s="11">
        <v>0</v>
      </c>
      <c r="G105" s="11">
        <v>0</v>
      </c>
      <c r="H105" s="11">
        <v>1</v>
      </c>
      <c r="I105" s="11">
        <v>1</v>
      </c>
      <c r="J105" s="11">
        <v>1</v>
      </c>
      <c r="K105" s="11">
        <v>1</v>
      </c>
    </row>
    <row r="106" spans="1:11" x14ac:dyDescent="0.25">
      <c r="A106" s="46" t="s">
        <v>80</v>
      </c>
      <c r="B106" s="11">
        <v>0</v>
      </c>
      <c r="C106" s="11">
        <v>0</v>
      </c>
      <c r="D106" s="11">
        <v>0</v>
      </c>
      <c r="E106" s="11">
        <v>1</v>
      </c>
      <c r="F106" s="11">
        <v>2</v>
      </c>
      <c r="G106" s="11">
        <v>2</v>
      </c>
      <c r="H106" s="11">
        <v>0</v>
      </c>
      <c r="I106" s="11">
        <v>0</v>
      </c>
      <c r="J106" s="11">
        <v>0</v>
      </c>
      <c r="K106" s="11">
        <v>0</v>
      </c>
    </row>
    <row r="107" spans="1:11" x14ac:dyDescent="0.25">
      <c r="A107" s="46" t="s">
        <v>139</v>
      </c>
      <c r="B107" s="11">
        <v>1</v>
      </c>
      <c r="C107" s="11">
        <v>1</v>
      </c>
      <c r="D107" s="11">
        <v>1</v>
      </c>
      <c r="E107" s="11">
        <v>1</v>
      </c>
      <c r="F107" s="11">
        <v>1</v>
      </c>
      <c r="G107" s="11">
        <v>0</v>
      </c>
      <c r="H107" s="11">
        <v>0</v>
      </c>
      <c r="I107" s="11">
        <v>0</v>
      </c>
      <c r="J107" s="11">
        <v>0</v>
      </c>
      <c r="K107" s="11">
        <v>0</v>
      </c>
    </row>
    <row r="108" spans="1:11" x14ac:dyDescent="0.25">
      <c r="A108" s="46" t="s">
        <v>685</v>
      </c>
      <c r="B108" s="11">
        <v>0</v>
      </c>
      <c r="C108" s="11">
        <v>0</v>
      </c>
      <c r="D108" s="11">
        <v>0</v>
      </c>
      <c r="E108" s="11">
        <v>0</v>
      </c>
      <c r="F108" s="11">
        <v>0</v>
      </c>
      <c r="G108" s="11">
        <v>0</v>
      </c>
      <c r="H108" s="11">
        <v>0</v>
      </c>
      <c r="I108" s="11">
        <v>0</v>
      </c>
      <c r="J108" s="11">
        <v>13</v>
      </c>
      <c r="K108" s="11">
        <v>18</v>
      </c>
    </row>
    <row r="109" spans="1:11" x14ac:dyDescent="0.25">
      <c r="A109" s="46" t="s">
        <v>177</v>
      </c>
      <c r="B109" s="11">
        <v>5</v>
      </c>
      <c r="C109" s="11">
        <v>7</v>
      </c>
      <c r="D109" s="11">
        <v>7</v>
      </c>
      <c r="E109" s="11">
        <v>5</v>
      </c>
      <c r="F109" s="11">
        <v>6</v>
      </c>
      <c r="G109" s="11">
        <v>4</v>
      </c>
      <c r="H109" s="11">
        <v>2</v>
      </c>
      <c r="I109" s="11">
        <v>5</v>
      </c>
      <c r="J109" s="11">
        <v>7</v>
      </c>
      <c r="K109" s="11">
        <v>5</v>
      </c>
    </row>
    <row r="110" spans="1:11" x14ac:dyDescent="0.25">
      <c r="A110" s="46" t="s">
        <v>179</v>
      </c>
      <c r="B110" s="11">
        <v>6</v>
      </c>
      <c r="C110" s="11">
        <v>6</v>
      </c>
      <c r="D110" s="11">
        <v>5</v>
      </c>
      <c r="E110" s="11">
        <v>6</v>
      </c>
      <c r="F110" s="11">
        <v>6</v>
      </c>
      <c r="G110" s="11">
        <v>8</v>
      </c>
      <c r="H110" s="11">
        <v>8</v>
      </c>
      <c r="I110" s="11">
        <v>8</v>
      </c>
      <c r="J110" s="11">
        <v>8</v>
      </c>
      <c r="K110" s="11">
        <v>6</v>
      </c>
    </row>
    <row r="111" spans="1:11" x14ac:dyDescent="0.25">
      <c r="A111" s="46" t="s">
        <v>181</v>
      </c>
      <c r="B111" s="11">
        <v>26</v>
      </c>
      <c r="C111" s="11">
        <v>24</v>
      </c>
      <c r="D111" s="11">
        <v>20</v>
      </c>
      <c r="E111" s="11">
        <v>17</v>
      </c>
      <c r="F111" s="11">
        <v>21</v>
      </c>
      <c r="G111" s="11">
        <v>25</v>
      </c>
      <c r="H111" s="11">
        <v>21</v>
      </c>
      <c r="I111" s="11">
        <v>19</v>
      </c>
      <c r="J111" s="11">
        <v>18</v>
      </c>
      <c r="K111" s="11">
        <v>16</v>
      </c>
    </row>
    <row r="112" spans="1:11" x14ac:dyDescent="0.25">
      <c r="A112" s="46" t="s">
        <v>183</v>
      </c>
      <c r="B112" s="11">
        <v>90</v>
      </c>
      <c r="C112" s="11">
        <v>83</v>
      </c>
      <c r="D112" s="11">
        <v>90</v>
      </c>
      <c r="E112" s="11">
        <v>96</v>
      </c>
      <c r="F112" s="11">
        <v>86</v>
      </c>
      <c r="G112" s="11">
        <v>78</v>
      </c>
      <c r="H112" s="11">
        <v>80</v>
      </c>
      <c r="I112" s="11">
        <v>87</v>
      </c>
      <c r="J112" s="11">
        <v>90</v>
      </c>
      <c r="K112" s="11">
        <v>88</v>
      </c>
    </row>
    <row r="113" spans="1:11" x14ac:dyDescent="0.25">
      <c r="A113" s="46" t="s">
        <v>714</v>
      </c>
      <c r="B113" s="11">
        <v>12</v>
      </c>
      <c r="C113" s="11">
        <v>15</v>
      </c>
      <c r="D113" s="11">
        <v>13</v>
      </c>
      <c r="E113" s="11">
        <v>12</v>
      </c>
      <c r="F113" s="11">
        <v>14</v>
      </c>
      <c r="G113" s="11">
        <v>14</v>
      </c>
      <c r="H113" s="11">
        <v>9</v>
      </c>
      <c r="I113" s="11">
        <v>8</v>
      </c>
      <c r="J113" s="11">
        <v>12</v>
      </c>
      <c r="K113" s="11">
        <v>8</v>
      </c>
    </row>
    <row r="114" spans="1:11" x14ac:dyDescent="0.25">
      <c r="A114" s="46" t="s">
        <v>738</v>
      </c>
      <c r="B114" s="11">
        <v>0</v>
      </c>
      <c r="C114" s="11">
        <v>0</v>
      </c>
      <c r="D114" s="11">
        <v>0</v>
      </c>
      <c r="E114" s="11">
        <v>0</v>
      </c>
      <c r="F114" s="11">
        <v>0</v>
      </c>
      <c r="G114" s="11">
        <v>0</v>
      </c>
      <c r="H114" s="11">
        <v>0</v>
      </c>
      <c r="I114" s="11">
        <v>0</v>
      </c>
      <c r="J114" s="11">
        <v>0</v>
      </c>
      <c r="K114" s="11">
        <v>1</v>
      </c>
    </row>
    <row r="115" spans="1:11" x14ac:dyDescent="0.25">
      <c r="A115" s="46" t="s">
        <v>186</v>
      </c>
      <c r="B115" s="11">
        <v>2</v>
      </c>
      <c r="C115" s="11">
        <v>9</v>
      </c>
      <c r="D115" s="11">
        <v>5</v>
      </c>
      <c r="E115" s="11">
        <v>3</v>
      </c>
      <c r="F115" s="11">
        <v>4</v>
      </c>
      <c r="G115" s="11">
        <v>4</v>
      </c>
      <c r="H115" s="11">
        <v>9</v>
      </c>
      <c r="I115" s="11">
        <v>8</v>
      </c>
      <c r="J115" s="11">
        <v>14</v>
      </c>
      <c r="K115" s="11">
        <v>11</v>
      </c>
    </row>
    <row r="116" spans="1:11" x14ac:dyDescent="0.25">
      <c r="A116" s="46" t="s">
        <v>188</v>
      </c>
      <c r="B116" s="11">
        <v>0</v>
      </c>
      <c r="C116" s="11">
        <v>1</v>
      </c>
      <c r="D116" s="11">
        <v>4</v>
      </c>
      <c r="E116" s="11">
        <v>5</v>
      </c>
      <c r="F116" s="11">
        <v>5</v>
      </c>
      <c r="G116" s="11">
        <v>6</v>
      </c>
      <c r="H116" s="11">
        <v>6</v>
      </c>
      <c r="I116" s="11">
        <v>6</v>
      </c>
      <c r="J116" s="11">
        <v>5</v>
      </c>
      <c r="K116" s="11">
        <v>4</v>
      </c>
    </row>
    <row r="117" spans="1:11" x14ac:dyDescent="0.25">
      <c r="A117" s="46" t="s">
        <v>190</v>
      </c>
      <c r="B117" s="11">
        <v>0</v>
      </c>
      <c r="C117" s="11">
        <v>0</v>
      </c>
      <c r="D117" s="11">
        <v>0</v>
      </c>
      <c r="E117" s="11">
        <v>0</v>
      </c>
      <c r="F117" s="11">
        <v>0</v>
      </c>
      <c r="G117" s="11">
        <v>0</v>
      </c>
      <c r="H117" s="11">
        <v>1</v>
      </c>
      <c r="I117" s="11">
        <v>4</v>
      </c>
      <c r="J117" s="11">
        <v>5</v>
      </c>
      <c r="K117" s="11">
        <v>5</v>
      </c>
    </row>
    <row r="118" spans="1:11" x14ac:dyDescent="0.25">
      <c r="A118" s="46" t="s">
        <v>192</v>
      </c>
      <c r="B118" s="11">
        <v>0</v>
      </c>
      <c r="C118" s="11">
        <v>0</v>
      </c>
      <c r="D118" s="11">
        <v>0</v>
      </c>
      <c r="E118" s="11">
        <v>0</v>
      </c>
      <c r="F118" s="11">
        <v>0</v>
      </c>
      <c r="G118" s="11">
        <v>19</v>
      </c>
      <c r="H118" s="11">
        <v>39</v>
      </c>
      <c r="I118" s="11">
        <v>57</v>
      </c>
      <c r="J118" s="11">
        <v>70</v>
      </c>
      <c r="K118" s="11">
        <v>79</v>
      </c>
    </row>
    <row r="119" spans="1:11" x14ac:dyDescent="0.25">
      <c r="A119" s="46" t="s">
        <v>194</v>
      </c>
      <c r="B119" s="11">
        <v>47</v>
      </c>
      <c r="C119" s="11">
        <v>44</v>
      </c>
      <c r="D119" s="11">
        <v>48</v>
      </c>
      <c r="E119" s="11">
        <v>50</v>
      </c>
      <c r="F119" s="11">
        <v>53</v>
      </c>
      <c r="G119" s="11">
        <v>35</v>
      </c>
      <c r="H119" s="11">
        <v>24</v>
      </c>
      <c r="I119" s="11">
        <v>14</v>
      </c>
      <c r="J119" s="11">
        <v>2</v>
      </c>
      <c r="K119" s="11">
        <v>0</v>
      </c>
    </row>
    <row r="120" spans="1:11" x14ac:dyDescent="0.25">
      <c r="A120" s="45" t="s">
        <v>436</v>
      </c>
      <c r="B120" s="11">
        <v>230</v>
      </c>
      <c r="C120" s="11">
        <v>223</v>
      </c>
      <c r="D120" s="11">
        <v>230</v>
      </c>
      <c r="E120" s="11">
        <v>231</v>
      </c>
      <c r="F120" s="11">
        <v>238</v>
      </c>
      <c r="G120" s="11">
        <v>251</v>
      </c>
      <c r="H120" s="11">
        <v>261</v>
      </c>
      <c r="I120" s="11">
        <v>299</v>
      </c>
      <c r="J120" s="11">
        <v>338</v>
      </c>
      <c r="K120" s="11">
        <v>322</v>
      </c>
    </row>
    <row r="121" spans="1:11" x14ac:dyDescent="0.25">
      <c r="A121" s="45" t="s">
        <v>389</v>
      </c>
      <c r="B121" s="11"/>
      <c r="C121" s="11"/>
      <c r="D121" s="11"/>
      <c r="E121" s="11"/>
      <c r="F121" s="11"/>
      <c r="G121" s="11"/>
      <c r="H121" s="11"/>
      <c r="I121" s="11"/>
      <c r="J121" s="11"/>
      <c r="K121" s="11"/>
    </row>
    <row r="122" spans="1:11" x14ac:dyDescent="0.25">
      <c r="A122" s="46" t="s">
        <v>97</v>
      </c>
      <c r="B122" s="11">
        <v>1</v>
      </c>
      <c r="C122" s="11">
        <v>1</v>
      </c>
      <c r="D122" s="11">
        <v>3</v>
      </c>
      <c r="E122" s="11">
        <v>2</v>
      </c>
      <c r="F122" s="11">
        <v>1</v>
      </c>
      <c r="G122" s="11">
        <v>0</v>
      </c>
      <c r="H122" s="11">
        <v>0</v>
      </c>
      <c r="I122" s="11">
        <v>0</v>
      </c>
      <c r="J122" s="11">
        <v>0</v>
      </c>
      <c r="K122" s="11">
        <v>0</v>
      </c>
    </row>
    <row r="123" spans="1:11" x14ac:dyDescent="0.25">
      <c r="A123" s="46" t="s">
        <v>99</v>
      </c>
      <c r="B123" s="11">
        <v>73</v>
      </c>
      <c r="C123" s="11">
        <v>70</v>
      </c>
      <c r="D123" s="11">
        <v>86</v>
      </c>
      <c r="E123" s="11">
        <v>91</v>
      </c>
      <c r="F123" s="11">
        <v>83</v>
      </c>
      <c r="G123" s="11">
        <v>0</v>
      </c>
      <c r="H123" s="11">
        <v>0</v>
      </c>
      <c r="I123" s="11">
        <v>0</v>
      </c>
      <c r="J123" s="11">
        <v>0</v>
      </c>
      <c r="K123" s="11">
        <v>0</v>
      </c>
    </row>
    <row r="124" spans="1:11" x14ac:dyDescent="0.25">
      <c r="A124" s="46" t="s">
        <v>196</v>
      </c>
      <c r="B124" s="11">
        <v>22</v>
      </c>
      <c r="C124" s="11">
        <v>19</v>
      </c>
      <c r="D124" s="11">
        <v>25</v>
      </c>
      <c r="E124" s="11">
        <v>33</v>
      </c>
      <c r="F124" s="11">
        <v>43</v>
      </c>
      <c r="G124" s="11">
        <v>0</v>
      </c>
      <c r="H124" s="11">
        <v>0</v>
      </c>
      <c r="I124" s="11">
        <v>0</v>
      </c>
      <c r="J124" s="11">
        <v>0</v>
      </c>
      <c r="K124" s="11">
        <v>0</v>
      </c>
    </row>
    <row r="125" spans="1:11" x14ac:dyDescent="0.25">
      <c r="A125" s="46" t="s">
        <v>80</v>
      </c>
      <c r="B125" s="11">
        <v>0</v>
      </c>
      <c r="C125" s="11">
        <v>0</v>
      </c>
      <c r="D125" s="11">
        <v>0</v>
      </c>
      <c r="E125" s="11">
        <v>1</v>
      </c>
      <c r="F125" s="11">
        <v>0</v>
      </c>
      <c r="G125" s="11">
        <v>0</v>
      </c>
      <c r="H125" s="11">
        <v>0</v>
      </c>
      <c r="I125" s="11">
        <v>0</v>
      </c>
      <c r="J125" s="11">
        <v>0</v>
      </c>
      <c r="K125" s="11">
        <v>0</v>
      </c>
    </row>
    <row r="126" spans="1:11" x14ac:dyDescent="0.25">
      <c r="A126" s="46" t="s">
        <v>106</v>
      </c>
      <c r="B126" s="11">
        <v>32</v>
      </c>
      <c r="C126" s="11">
        <v>32</v>
      </c>
      <c r="D126" s="11">
        <v>39</v>
      </c>
      <c r="E126" s="11">
        <v>55</v>
      </c>
      <c r="F126" s="11">
        <v>46</v>
      </c>
      <c r="G126" s="11">
        <v>0</v>
      </c>
      <c r="H126" s="11">
        <v>0</v>
      </c>
      <c r="I126" s="11">
        <v>0</v>
      </c>
      <c r="J126" s="11">
        <v>0</v>
      </c>
      <c r="K126" s="11">
        <v>0</v>
      </c>
    </row>
    <row r="127" spans="1:11" x14ac:dyDescent="0.25">
      <c r="A127" s="46" t="s">
        <v>378</v>
      </c>
      <c r="B127" s="11">
        <v>0</v>
      </c>
      <c r="C127" s="11">
        <v>1</v>
      </c>
      <c r="D127" s="11">
        <v>0</v>
      </c>
      <c r="E127" s="11">
        <v>0</v>
      </c>
      <c r="F127" s="11">
        <v>0</v>
      </c>
      <c r="G127" s="11">
        <v>0</v>
      </c>
      <c r="H127" s="11">
        <v>0</v>
      </c>
      <c r="I127" s="11">
        <v>0</v>
      </c>
      <c r="J127" s="11">
        <v>0</v>
      </c>
      <c r="K127" s="11">
        <v>0</v>
      </c>
    </row>
    <row r="128" spans="1:11" x14ac:dyDescent="0.25">
      <c r="A128" s="46" t="s">
        <v>380</v>
      </c>
      <c r="B128" s="11">
        <v>24</v>
      </c>
      <c r="C128" s="11">
        <v>33</v>
      </c>
      <c r="D128" s="11">
        <v>12</v>
      </c>
      <c r="E128" s="11">
        <v>5</v>
      </c>
      <c r="F128" s="11">
        <v>2</v>
      </c>
      <c r="G128" s="11">
        <v>0</v>
      </c>
      <c r="H128" s="11">
        <v>0</v>
      </c>
      <c r="I128" s="11">
        <v>0</v>
      </c>
      <c r="J128" s="11">
        <v>0</v>
      </c>
      <c r="K128" s="11">
        <v>0</v>
      </c>
    </row>
    <row r="129" spans="1:11" x14ac:dyDescent="0.25">
      <c r="A129" s="46" t="s">
        <v>157</v>
      </c>
      <c r="B129" s="11">
        <v>8</v>
      </c>
      <c r="C129" s="11">
        <v>7</v>
      </c>
      <c r="D129" s="11">
        <v>6</v>
      </c>
      <c r="E129" s="11">
        <v>10</v>
      </c>
      <c r="F129" s="11">
        <v>6</v>
      </c>
      <c r="G129" s="11">
        <v>0</v>
      </c>
      <c r="H129" s="11">
        <v>0</v>
      </c>
      <c r="I129" s="11">
        <v>0</v>
      </c>
      <c r="J129" s="11">
        <v>0</v>
      </c>
      <c r="K129" s="11">
        <v>0</v>
      </c>
    </row>
    <row r="130" spans="1:11" x14ac:dyDescent="0.25">
      <c r="A130" s="46" t="s">
        <v>165</v>
      </c>
      <c r="B130" s="11">
        <v>99</v>
      </c>
      <c r="C130" s="11">
        <v>114</v>
      </c>
      <c r="D130" s="11">
        <v>134</v>
      </c>
      <c r="E130" s="11">
        <v>151</v>
      </c>
      <c r="F130" s="11">
        <v>169</v>
      </c>
      <c r="G130" s="11">
        <v>0</v>
      </c>
      <c r="H130" s="11">
        <v>0</v>
      </c>
      <c r="I130" s="11">
        <v>0</v>
      </c>
      <c r="J130" s="11">
        <v>0</v>
      </c>
      <c r="K130" s="11">
        <v>0</v>
      </c>
    </row>
    <row r="131" spans="1:11" x14ac:dyDescent="0.25">
      <c r="A131" s="46" t="s">
        <v>384</v>
      </c>
      <c r="B131" s="11">
        <v>10</v>
      </c>
      <c r="C131" s="11">
        <v>12</v>
      </c>
      <c r="D131" s="11">
        <v>14</v>
      </c>
      <c r="E131" s="11">
        <v>16</v>
      </c>
      <c r="F131" s="11">
        <v>11</v>
      </c>
      <c r="G131" s="11">
        <v>0</v>
      </c>
      <c r="H131" s="11">
        <v>0</v>
      </c>
      <c r="I131" s="11">
        <v>0</v>
      </c>
      <c r="J131" s="11">
        <v>0</v>
      </c>
      <c r="K131" s="11">
        <v>0</v>
      </c>
    </row>
    <row r="132" spans="1:11" x14ac:dyDescent="0.25">
      <c r="A132" s="46" t="s">
        <v>171</v>
      </c>
      <c r="B132" s="11">
        <v>17</v>
      </c>
      <c r="C132" s="11">
        <v>14</v>
      </c>
      <c r="D132" s="11">
        <v>15</v>
      </c>
      <c r="E132" s="11">
        <v>16</v>
      </c>
      <c r="F132" s="11">
        <v>14</v>
      </c>
      <c r="G132" s="11">
        <v>0</v>
      </c>
      <c r="H132" s="11">
        <v>0</v>
      </c>
      <c r="I132" s="11">
        <v>0</v>
      </c>
      <c r="J132" s="11">
        <v>0</v>
      </c>
      <c r="K132" s="11">
        <v>0</v>
      </c>
    </row>
    <row r="133" spans="1:11" x14ac:dyDescent="0.25">
      <c r="A133" s="45" t="s">
        <v>499</v>
      </c>
      <c r="B133" s="11">
        <v>286</v>
      </c>
      <c r="C133" s="11">
        <v>303</v>
      </c>
      <c r="D133" s="11">
        <v>334</v>
      </c>
      <c r="E133" s="11">
        <v>380</v>
      </c>
      <c r="F133" s="11">
        <v>375</v>
      </c>
      <c r="G133" s="11">
        <v>0</v>
      </c>
      <c r="H133" s="11">
        <v>0</v>
      </c>
      <c r="I133" s="11">
        <v>0</v>
      </c>
      <c r="J133" s="11">
        <v>0</v>
      </c>
      <c r="K133" s="11">
        <v>0</v>
      </c>
    </row>
    <row r="134" spans="1:11" x14ac:dyDescent="0.25">
      <c r="A134" s="45" t="s">
        <v>301</v>
      </c>
      <c r="B134" s="11"/>
      <c r="C134" s="11"/>
      <c r="D134" s="11"/>
      <c r="E134" s="11"/>
      <c r="F134" s="11"/>
      <c r="G134" s="11"/>
      <c r="H134" s="11"/>
      <c r="I134" s="11"/>
      <c r="J134" s="11"/>
      <c r="K134" s="11"/>
    </row>
    <row r="135" spans="1:11" x14ac:dyDescent="0.25">
      <c r="A135" s="46" t="s">
        <v>200</v>
      </c>
      <c r="B135" s="11">
        <v>24</v>
      </c>
      <c r="C135" s="11">
        <v>16</v>
      </c>
      <c r="D135" s="11">
        <v>14</v>
      </c>
      <c r="E135" s="11">
        <v>8</v>
      </c>
      <c r="F135" s="11">
        <v>9</v>
      </c>
      <c r="G135" s="11">
        <v>10</v>
      </c>
      <c r="H135" s="11">
        <v>9</v>
      </c>
      <c r="I135" s="11">
        <v>9</v>
      </c>
      <c r="J135" s="11">
        <v>9</v>
      </c>
      <c r="K135" s="11">
        <v>7</v>
      </c>
    </row>
    <row r="136" spans="1:11" x14ac:dyDescent="0.25">
      <c r="A136" s="46" t="s">
        <v>202</v>
      </c>
      <c r="B136" s="11">
        <v>18</v>
      </c>
      <c r="C136" s="11">
        <v>16</v>
      </c>
      <c r="D136" s="11">
        <v>14</v>
      </c>
      <c r="E136" s="11">
        <v>14</v>
      </c>
      <c r="F136" s="11">
        <v>18</v>
      </c>
      <c r="G136" s="11">
        <v>18</v>
      </c>
      <c r="H136" s="11">
        <v>23</v>
      </c>
      <c r="I136" s="11">
        <v>25</v>
      </c>
      <c r="J136" s="11">
        <v>22</v>
      </c>
      <c r="K136" s="11">
        <v>22</v>
      </c>
    </row>
    <row r="137" spans="1:11" x14ac:dyDescent="0.25">
      <c r="A137" s="46" t="s">
        <v>204</v>
      </c>
      <c r="B137" s="11">
        <v>12</v>
      </c>
      <c r="C137" s="11">
        <v>14</v>
      </c>
      <c r="D137" s="11">
        <v>19</v>
      </c>
      <c r="E137" s="11">
        <v>19</v>
      </c>
      <c r="F137" s="11">
        <v>23</v>
      </c>
      <c r="G137" s="11">
        <v>25</v>
      </c>
      <c r="H137" s="11">
        <v>28</v>
      </c>
      <c r="I137" s="11">
        <v>34</v>
      </c>
      <c r="J137" s="11">
        <v>36</v>
      </c>
      <c r="K137" s="11">
        <v>41</v>
      </c>
    </row>
    <row r="138" spans="1:11" x14ac:dyDescent="0.25">
      <c r="A138" s="46" t="s">
        <v>206</v>
      </c>
      <c r="B138" s="11">
        <v>27</v>
      </c>
      <c r="C138" s="11">
        <v>17</v>
      </c>
      <c r="D138" s="11">
        <v>19</v>
      </c>
      <c r="E138" s="11">
        <v>14</v>
      </c>
      <c r="F138" s="11">
        <v>15</v>
      </c>
      <c r="G138" s="11">
        <v>10</v>
      </c>
      <c r="H138" s="11">
        <v>8</v>
      </c>
      <c r="I138" s="11">
        <v>0</v>
      </c>
      <c r="J138" s="11">
        <v>0</v>
      </c>
      <c r="K138" s="11">
        <v>0</v>
      </c>
    </row>
    <row r="139" spans="1:11" x14ac:dyDescent="0.25">
      <c r="A139" s="46" t="s">
        <v>754</v>
      </c>
      <c r="B139" s="11">
        <v>0</v>
      </c>
      <c r="C139" s="11">
        <v>0</v>
      </c>
      <c r="D139" s="11">
        <v>0</v>
      </c>
      <c r="E139" s="11">
        <v>0</v>
      </c>
      <c r="F139" s="11">
        <v>0</v>
      </c>
      <c r="G139" s="11">
        <v>0</v>
      </c>
      <c r="H139" s="11">
        <v>0</v>
      </c>
      <c r="I139" s="11">
        <v>0</v>
      </c>
      <c r="J139" s="11">
        <v>1</v>
      </c>
      <c r="K139" s="11">
        <v>1</v>
      </c>
    </row>
    <row r="140" spans="1:11" x14ac:dyDescent="0.25">
      <c r="A140" s="46" t="s">
        <v>753</v>
      </c>
      <c r="B140" s="11">
        <v>0</v>
      </c>
      <c r="C140" s="11">
        <v>0</v>
      </c>
      <c r="D140" s="11">
        <v>0</v>
      </c>
      <c r="E140" s="11">
        <v>0</v>
      </c>
      <c r="F140" s="11">
        <v>0</v>
      </c>
      <c r="G140" s="11">
        <v>28</v>
      </c>
      <c r="H140" s="11">
        <v>67</v>
      </c>
      <c r="I140" s="11">
        <v>66</v>
      </c>
      <c r="J140" s="11">
        <v>60</v>
      </c>
      <c r="K140" s="11">
        <v>39</v>
      </c>
    </row>
    <row r="141" spans="1:11" x14ac:dyDescent="0.25">
      <c r="A141" s="46" t="s">
        <v>120</v>
      </c>
      <c r="B141" s="11">
        <v>8</v>
      </c>
      <c r="C141" s="11">
        <v>7</v>
      </c>
      <c r="D141" s="11">
        <v>8</v>
      </c>
      <c r="E141" s="11">
        <v>7</v>
      </c>
      <c r="F141" s="11">
        <v>9</v>
      </c>
      <c r="G141" s="11">
        <v>6</v>
      </c>
      <c r="H141" s="11">
        <v>5</v>
      </c>
      <c r="I141" s="11">
        <v>5</v>
      </c>
      <c r="J141" s="11">
        <v>8</v>
      </c>
      <c r="K141" s="11">
        <v>7</v>
      </c>
    </row>
    <row r="142" spans="1:11" x14ac:dyDescent="0.25">
      <c r="A142" s="46" t="s">
        <v>210</v>
      </c>
      <c r="B142" s="11">
        <v>22</v>
      </c>
      <c r="C142" s="11">
        <v>25</v>
      </c>
      <c r="D142" s="11">
        <v>24</v>
      </c>
      <c r="E142" s="11">
        <v>26</v>
      </c>
      <c r="F142" s="11">
        <v>18</v>
      </c>
      <c r="G142" s="11">
        <v>21</v>
      </c>
      <c r="H142" s="11">
        <v>24</v>
      </c>
      <c r="I142" s="11">
        <v>19</v>
      </c>
      <c r="J142" s="11">
        <v>23</v>
      </c>
      <c r="K142" s="11">
        <v>29</v>
      </c>
    </row>
    <row r="143" spans="1:11" x14ac:dyDescent="0.25">
      <c r="A143" s="46" t="s">
        <v>212</v>
      </c>
      <c r="B143" s="11">
        <v>28</v>
      </c>
      <c r="C143" s="11">
        <v>32</v>
      </c>
      <c r="D143" s="11">
        <v>34</v>
      </c>
      <c r="E143" s="11">
        <v>31</v>
      </c>
      <c r="F143" s="11">
        <v>38</v>
      </c>
      <c r="G143" s="11">
        <v>37</v>
      </c>
      <c r="H143" s="11">
        <v>39</v>
      </c>
      <c r="I143" s="11">
        <v>34</v>
      </c>
      <c r="J143" s="11">
        <v>34</v>
      </c>
      <c r="K143" s="11">
        <v>34</v>
      </c>
    </row>
    <row r="144" spans="1:11" x14ac:dyDescent="0.25">
      <c r="A144" s="46" t="s">
        <v>214</v>
      </c>
      <c r="B144" s="11">
        <v>21</v>
      </c>
      <c r="C144" s="11">
        <v>18</v>
      </c>
      <c r="D144" s="11">
        <v>15</v>
      </c>
      <c r="E144" s="11">
        <v>13</v>
      </c>
      <c r="F144" s="11">
        <v>11</v>
      </c>
      <c r="G144" s="11">
        <v>10</v>
      </c>
      <c r="H144" s="11">
        <v>18</v>
      </c>
      <c r="I144" s="11">
        <v>21</v>
      </c>
      <c r="J144" s="11">
        <v>24</v>
      </c>
      <c r="K144" s="11">
        <v>22</v>
      </c>
    </row>
    <row r="145" spans="1:11" x14ac:dyDescent="0.25">
      <c r="A145" s="46" t="s">
        <v>216</v>
      </c>
      <c r="B145" s="11">
        <v>8</v>
      </c>
      <c r="C145" s="11">
        <v>8</v>
      </c>
      <c r="D145" s="11">
        <v>7</v>
      </c>
      <c r="E145" s="11">
        <v>8</v>
      </c>
      <c r="F145" s="11">
        <v>11</v>
      </c>
      <c r="G145" s="11">
        <v>7</v>
      </c>
      <c r="H145" s="11">
        <v>9</v>
      </c>
      <c r="I145" s="11">
        <v>9</v>
      </c>
      <c r="J145" s="11">
        <v>7</v>
      </c>
      <c r="K145" s="11">
        <v>8</v>
      </c>
    </row>
    <row r="146" spans="1:11" x14ac:dyDescent="0.25">
      <c r="A146" s="46" t="s">
        <v>218</v>
      </c>
      <c r="B146" s="11">
        <v>6</v>
      </c>
      <c r="C146" s="11">
        <v>7</v>
      </c>
      <c r="D146" s="11">
        <v>10</v>
      </c>
      <c r="E146" s="11">
        <v>7</v>
      </c>
      <c r="F146" s="11">
        <v>10</v>
      </c>
      <c r="G146" s="11">
        <v>14</v>
      </c>
      <c r="H146" s="11">
        <v>16</v>
      </c>
      <c r="I146" s="11">
        <v>13</v>
      </c>
      <c r="J146" s="11">
        <v>5</v>
      </c>
      <c r="K146" s="11">
        <v>1</v>
      </c>
    </row>
    <row r="147" spans="1:11" x14ac:dyDescent="0.25">
      <c r="A147" s="46" t="s">
        <v>220</v>
      </c>
      <c r="B147" s="11">
        <v>163</v>
      </c>
      <c r="C147" s="11">
        <v>152</v>
      </c>
      <c r="D147" s="11">
        <v>151</v>
      </c>
      <c r="E147" s="11">
        <v>157</v>
      </c>
      <c r="F147" s="11">
        <v>139</v>
      </c>
      <c r="G147" s="11">
        <v>140</v>
      </c>
      <c r="H147" s="11">
        <v>132</v>
      </c>
      <c r="I147" s="11">
        <v>98</v>
      </c>
      <c r="J147" s="11">
        <v>68</v>
      </c>
      <c r="K147" s="11">
        <v>64</v>
      </c>
    </row>
    <row r="148" spans="1:11" x14ac:dyDescent="0.25">
      <c r="A148" s="46" t="s">
        <v>777</v>
      </c>
      <c r="B148" s="11">
        <v>0</v>
      </c>
      <c r="C148" s="11">
        <v>0</v>
      </c>
      <c r="D148" s="11">
        <v>0</v>
      </c>
      <c r="E148" s="11">
        <v>0</v>
      </c>
      <c r="F148" s="11">
        <v>0</v>
      </c>
      <c r="G148" s="11">
        <v>0</v>
      </c>
      <c r="H148" s="11">
        <v>0</v>
      </c>
      <c r="I148" s="11">
        <v>0</v>
      </c>
      <c r="J148" s="11">
        <v>0</v>
      </c>
      <c r="K148" s="11">
        <v>3</v>
      </c>
    </row>
    <row r="149" spans="1:11" x14ac:dyDescent="0.25">
      <c r="A149" s="46" t="s">
        <v>755</v>
      </c>
      <c r="B149" s="11">
        <v>0</v>
      </c>
      <c r="C149" s="11">
        <v>0</v>
      </c>
      <c r="D149" s="11">
        <v>1</v>
      </c>
      <c r="E149" s="11">
        <v>0</v>
      </c>
      <c r="F149" s="11">
        <v>0</v>
      </c>
      <c r="G149" s="11">
        <v>1</v>
      </c>
      <c r="H149" s="11">
        <v>0</v>
      </c>
      <c r="I149" s="11">
        <v>0</v>
      </c>
      <c r="J149" s="11">
        <v>0</v>
      </c>
      <c r="K149" s="11">
        <v>0</v>
      </c>
    </row>
    <row r="150" spans="1:11" x14ac:dyDescent="0.25">
      <c r="A150" s="46" t="s">
        <v>222</v>
      </c>
      <c r="B150" s="11">
        <v>3</v>
      </c>
      <c r="C150" s="11">
        <v>4</v>
      </c>
      <c r="D150" s="11">
        <v>3</v>
      </c>
      <c r="E150" s="11">
        <v>4</v>
      </c>
      <c r="F150" s="11">
        <v>2</v>
      </c>
      <c r="G150" s="11">
        <v>2</v>
      </c>
      <c r="H150" s="11">
        <v>3</v>
      </c>
      <c r="I150" s="11">
        <v>0</v>
      </c>
      <c r="J150" s="11">
        <v>0</v>
      </c>
      <c r="K150" s="11">
        <v>0</v>
      </c>
    </row>
    <row r="151" spans="1:11" x14ac:dyDescent="0.25">
      <c r="A151" s="46" t="s">
        <v>224</v>
      </c>
      <c r="B151" s="11">
        <v>79</v>
      </c>
      <c r="C151" s="11">
        <v>69</v>
      </c>
      <c r="D151" s="11">
        <v>62</v>
      </c>
      <c r="E151" s="11">
        <v>68</v>
      </c>
      <c r="F151" s="11">
        <v>69</v>
      </c>
      <c r="G151" s="11">
        <v>67</v>
      </c>
      <c r="H151" s="11">
        <v>66</v>
      </c>
      <c r="I151" s="11">
        <v>72</v>
      </c>
      <c r="J151" s="11">
        <v>75</v>
      </c>
      <c r="K151" s="11">
        <v>71</v>
      </c>
    </row>
    <row r="152" spans="1:11" x14ac:dyDescent="0.25">
      <c r="A152" s="46" t="s">
        <v>688</v>
      </c>
      <c r="B152" s="11">
        <v>0</v>
      </c>
      <c r="C152" s="11">
        <v>0</v>
      </c>
      <c r="D152" s="11">
        <v>0</v>
      </c>
      <c r="E152" s="11">
        <v>0</v>
      </c>
      <c r="F152" s="11">
        <v>0</v>
      </c>
      <c r="G152" s="11">
        <v>0</v>
      </c>
      <c r="H152" s="11">
        <v>0</v>
      </c>
      <c r="I152" s="11">
        <v>0</v>
      </c>
      <c r="J152" s="11">
        <v>4</v>
      </c>
      <c r="K152" s="11">
        <v>4</v>
      </c>
    </row>
    <row r="153" spans="1:11" x14ac:dyDescent="0.25">
      <c r="A153" s="46" t="s">
        <v>358</v>
      </c>
      <c r="B153" s="11">
        <v>0</v>
      </c>
      <c r="C153" s="11">
        <v>0</v>
      </c>
      <c r="D153" s="11">
        <v>0</v>
      </c>
      <c r="E153" s="11">
        <v>0</v>
      </c>
      <c r="F153" s="11">
        <v>0</v>
      </c>
      <c r="G153" s="11">
        <v>0</v>
      </c>
      <c r="H153" s="11">
        <v>0</v>
      </c>
      <c r="I153" s="11">
        <v>0</v>
      </c>
      <c r="J153" s="11">
        <v>1</v>
      </c>
      <c r="K153" s="11">
        <v>1</v>
      </c>
    </row>
    <row r="154" spans="1:11" x14ac:dyDescent="0.25">
      <c r="A154" s="46" t="s">
        <v>226</v>
      </c>
      <c r="B154" s="11">
        <v>7</v>
      </c>
      <c r="C154" s="11">
        <v>9</v>
      </c>
      <c r="D154" s="11">
        <v>10</v>
      </c>
      <c r="E154" s="11">
        <v>19</v>
      </c>
      <c r="F154" s="11">
        <v>23</v>
      </c>
      <c r="G154" s="11">
        <v>22</v>
      </c>
      <c r="H154" s="11">
        <v>18</v>
      </c>
      <c r="I154" s="11">
        <v>18</v>
      </c>
      <c r="J154" s="11">
        <v>16</v>
      </c>
      <c r="K154" s="11">
        <v>16</v>
      </c>
    </row>
    <row r="155" spans="1:11" x14ac:dyDescent="0.25">
      <c r="A155" s="46" t="s">
        <v>638</v>
      </c>
      <c r="B155" s="11">
        <v>0</v>
      </c>
      <c r="C155" s="11">
        <v>0</v>
      </c>
      <c r="D155" s="11">
        <v>0</v>
      </c>
      <c r="E155" s="11">
        <v>0</v>
      </c>
      <c r="F155" s="11">
        <v>0</v>
      </c>
      <c r="G155" s="11">
        <v>0</v>
      </c>
      <c r="H155" s="11">
        <v>0</v>
      </c>
      <c r="I155" s="11">
        <v>5</v>
      </c>
      <c r="J155" s="11">
        <v>3</v>
      </c>
      <c r="K155" s="11">
        <v>1</v>
      </c>
    </row>
    <row r="156" spans="1:11" x14ac:dyDescent="0.25">
      <c r="A156" s="46" t="s">
        <v>690</v>
      </c>
      <c r="B156" s="11">
        <v>0</v>
      </c>
      <c r="C156" s="11">
        <v>0</v>
      </c>
      <c r="D156" s="11">
        <v>0</v>
      </c>
      <c r="E156" s="11">
        <v>0</v>
      </c>
      <c r="F156" s="11">
        <v>0</v>
      </c>
      <c r="G156" s="11">
        <v>0</v>
      </c>
      <c r="H156" s="11">
        <v>0</v>
      </c>
      <c r="I156" s="11">
        <v>0</v>
      </c>
      <c r="J156" s="11">
        <v>2</v>
      </c>
      <c r="K156" s="11">
        <v>10</v>
      </c>
    </row>
    <row r="157" spans="1:11" x14ac:dyDescent="0.25">
      <c r="A157" s="46" t="s">
        <v>97</v>
      </c>
      <c r="B157" s="11">
        <v>1</v>
      </c>
      <c r="C157" s="11">
        <v>2</v>
      </c>
      <c r="D157" s="11">
        <v>2</v>
      </c>
      <c r="E157" s="11">
        <v>3</v>
      </c>
      <c r="F157" s="11">
        <v>2</v>
      </c>
      <c r="G157" s="11">
        <v>1</v>
      </c>
      <c r="H157" s="11">
        <v>3</v>
      </c>
      <c r="I157" s="11">
        <v>3</v>
      </c>
      <c r="J157" s="11">
        <v>3</v>
      </c>
      <c r="K157" s="11">
        <v>3</v>
      </c>
    </row>
    <row r="158" spans="1:11" x14ac:dyDescent="0.25">
      <c r="A158" s="46" t="s">
        <v>101</v>
      </c>
      <c r="B158" s="11">
        <v>297</v>
      </c>
      <c r="C158" s="11">
        <v>331</v>
      </c>
      <c r="D158" s="11">
        <v>393</v>
      </c>
      <c r="E158" s="11">
        <v>384</v>
      </c>
      <c r="F158" s="11">
        <v>444</v>
      </c>
      <c r="G158" s="11">
        <v>0</v>
      </c>
      <c r="H158" s="11">
        <v>0</v>
      </c>
      <c r="I158" s="11">
        <v>0</v>
      </c>
      <c r="J158" s="11">
        <v>0</v>
      </c>
      <c r="K158" s="11">
        <v>0</v>
      </c>
    </row>
    <row r="159" spans="1:11" x14ac:dyDescent="0.25">
      <c r="A159" s="46" t="s">
        <v>360</v>
      </c>
      <c r="B159" s="11">
        <v>13</v>
      </c>
      <c r="C159" s="11">
        <v>2</v>
      </c>
      <c r="D159" s="11">
        <v>2</v>
      </c>
      <c r="E159" s="11">
        <v>0</v>
      </c>
      <c r="F159" s="11">
        <v>0</v>
      </c>
      <c r="G159" s="11">
        <v>0</v>
      </c>
      <c r="H159" s="11">
        <v>0</v>
      </c>
      <c r="I159" s="11">
        <v>0</v>
      </c>
      <c r="J159" s="11">
        <v>0</v>
      </c>
      <c r="K159" s="11">
        <v>0</v>
      </c>
    </row>
    <row r="160" spans="1:11" x14ac:dyDescent="0.25">
      <c r="A160" s="46" t="s">
        <v>103</v>
      </c>
      <c r="B160" s="11">
        <v>0</v>
      </c>
      <c r="C160" s="11">
        <v>0</v>
      </c>
      <c r="D160" s="11">
        <v>0</v>
      </c>
      <c r="E160" s="11">
        <v>2</v>
      </c>
      <c r="F160" s="11">
        <v>2</v>
      </c>
      <c r="G160" s="11">
        <v>0</v>
      </c>
      <c r="H160" s="11">
        <v>0</v>
      </c>
      <c r="I160" s="11">
        <v>0</v>
      </c>
      <c r="J160" s="11">
        <v>0</v>
      </c>
      <c r="K160" s="11">
        <v>0</v>
      </c>
    </row>
    <row r="161" spans="1:12" x14ac:dyDescent="0.25">
      <c r="A161" s="46" t="s">
        <v>80</v>
      </c>
      <c r="B161" s="11">
        <v>0</v>
      </c>
      <c r="C161" s="11">
        <v>3</v>
      </c>
      <c r="D161" s="11">
        <v>18</v>
      </c>
      <c r="E161" s="11">
        <v>18</v>
      </c>
      <c r="F161" s="11">
        <v>19</v>
      </c>
      <c r="G161" s="11">
        <v>2</v>
      </c>
      <c r="H161" s="11">
        <v>1</v>
      </c>
      <c r="I161" s="11">
        <v>1</v>
      </c>
      <c r="J161" s="11">
        <v>0</v>
      </c>
      <c r="K161" s="11">
        <v>0</v>
      </c>
    </row>
    <row r="162" spans="1:12" x14ac:dyDescent="0.25">
      <c r="A162" s="46" t="s">
        <v>228</v>
      </c>
      <c r="B162" s="11">
        <v>0</v>
      </c>
      <c r="C162" s="11">
        <v>0</v>
      </c>
      <c r="D162" s="11">
        <v>0</v>
      </c>
      <c r="E162" s="11">
        <v>0</v>
      </c>
      <c r="F162" s="11">
        <v>0</v>
      </c>
      <c r="G162" s="11">
        <v>0</v>
      </c>
      <c r="H162" s="11">
        <v>4</v>
      </c>
      <c r="I162" s="11">
        <v>26</v>
      </c>
      <c r="J162" s="11">
        <v>31</v>
      </c>
      <c r="K162" s="11">
        <v>30</v>
      </c>
    </row>
    <row r="163" spans="1:12" x14ac:dyDescent="0.25">
      <c r="A163" s="46" t="s">
        <v>139</v>
      </c>
      <c r="B163" s="11">
        <v>1</v>
      </c>
      <c r="C163" s="11">
        <v>0</v>
      </c>
      <c r="D163" s="11">
        <v>0</v>
      </c>
      <c r="E163" s="11">
        <v>0</v>
      </c>
      <c r="F163" s="11">
        <v>0</v>
      </c>
      <c r="G163" s="11">
        <v>0</v>
      </c>
      <c r="H163" s="11">
        <v>0</v>
      </c>
      <c r="I163" s="11">
        <v>0</v>
      </c>
      <c r="J163" s="11">
        <v>0</v>
      </c>
      <c r="K163" s="11">
        <v>0</v>
      </c>
    </row>
    <row r="164" spans="1:12" x14ac:dyDescent="0.25">
      <c r="A164" s="46" t="s">
        <v>362</v>
      </c>
      <c r="B164" s="11">
        <v>6</v>
      </c>
      <c r="C164" s="11">
        <v>6</v>
      </c>
      <c r="D164" s="11">
        <v>2</v>
      </c>
      <c r="E164" s="11">
        <v>1</v>
      </c>
      <c r="F164" s="11">
        <v>0</v>
      </c>
      <c r="G164" s="11">
        <v>0</v>
      </c>
      <c r="H164" s="11">
        <v>0</v>
      </c>
      <c r="I164" s="11">
        <v>0</v>
      </c>
      <c r="J164" s="11">
        <v>0</v>
      </c>
      <c r="K164" s="11">
        <v>0</v>
      </c>
    </row>
    <row r="165" spans="1:12" x14ac:dyDescent="0.25">
      <c r="A165" s="46" t="s">
        <v>230</v>
      </c>
      <c r="B165" s="11">
        <v>16</v>
      </c>
      <c r="C165" s="11">
        <v>16</v>
      </c>
      <c r="D165" s="11">
        <v>16</v>
      </c>
      <c r="E165" s="11">
        <v>13</v>
      </c>
      <c r="F165" s="11">
        <v>13</v>
      </c>
      <c r="G165" s="11">
        <v>8</v>
      </c>
      <c r="H165" s="11">
        <v>8</v>
      </c>
      <c r="I165" s="11">
        <v>11</v>
      </c>
      <c r="J165" s="11">
        <v>9</v>
      </c>
      <c r="K165" s="11">
        <v>10</v>
      </c>
    </row>
    <row r="166" spans="1:12" x14ac:dyDescent="0.25">
      <c r="A166" s="46" t="s">
        <v>347</v>
      </c>
      <c r="B166" s="11">
        <v>26</v>
      </c>
      <c r="C166" s="11">
        <v>14</v>
      </c>
      <c r="D166" s="11">
        <v>0</v>
      </c>
      <c r="E166" s="11">
        <v>0</v>
      </c>
      <c r="F166" s="11">
        <v>0</v>
      </c>
      <c r="G166" s="11">
        <v>0</v>
      </c>
      <c r="H166" s="11">
        <v>0</v>
      </c>
      <c r="I166" s="11">
        <v>0</v>
      </c>
      <c r="J166" s="11">
        <v>0</v>
      </c>
      <c r="K166" s="11">
        <v>0</v>
      </c>
    </row>
    <row r="167" spans="1:12" x14ac:dyDescent="0.25">
      <c r="A167" s="48" t="s">
        <v>232</v>
      </c>
      <c r="B167" s="49">
        <v>27</v>
      </c>
      <c r="C167" s="49">
        <v>21</v>
      </c>
      <c r="D167" s="49">
        <v>17</v>
      </c>
      <c r="E167" s="49">
        <v>17</v>
      </c>
      <c r="F167" s="49">
        <v>21</v>
      </c>
      <c r="G167" s="49">
        <v>23</v>
      </c>
      <c r="H167" s="49">
        <v>23</v>
      </c>
      <c r="I167" s="49">
        <v>22</v>
      </c>
      <c r="J167" s="49">
        <v>22</v>
      </c>
      <c r="K167" s="49">
        <v>19</v>
      </c>
    </row>
    <row r="168" spans="1:12" x14ac:dyDescent="0.25">
      <c r="A168" s="46" t="s">
        <v>234</v>
      </c>
      <c r="B168" s="11">
        <v>58</v>
      </c>
      <c r="C168" s="11">
        <v>51</v>
      </c>
      <c r="D168" s="11">
        <v>54</v>
      </c>
      <c r="E168" s="11">
        <v>66</v>
      </c>
      <c r="F168" s="11">
        <v>66</v>
      </c>
      <c r="G168" s="11">
        <v>71</v>
      </c>
      <c r="H168" s="11">
        <v>64</v>
      </c>
      <c r="I168" s="11">
        <v>61</v>
      </c>
      <c r="J168" s="11">
        <v>60</v>
      </c>
      <c r="K168" s="11">
        <v>69</v>
      </c>
    </row>
    <row r="169" spans="1:12" x14ac:dyDescent="0.25">
      <c r="A169" s="46" t="s">
        <v>236</v>
      </c>
      <c r="B169" s="11">
        <v>31</v>
      </c>
      <c r="C169" s="11">
        <v>40</v>
      </c>
      <c r="D169" s="11">
        <v>41</v>
      </c>
      <c r="E169" s="11">
        <v>36</v>
      </c>
      <c r="F169" s="11">
        <v>33</v>
      </c>
      <c r="G169" s="11">
        <v>31</v>
      </c>
      <c r="H169" s="11">
        <v>38</v>
      </c>
      <c r="I169" s="11">
        <v>32</v>
      </c>
      <c r="J169" s="11">
        <v>24</v>
      </c>
      <c r="K169" s="11">
        <v>43</v>
      </c>
    </row>
    <row r="170" spans="1:12" x14ac:dyDescent="0.25">
      <c r="A170" s="46" t="s">
        <v>238</v>
      </c>
      <c r="B170" s="11">
        <v>8</v>
      </c>
      <c r="C170" s="11">
        <v>8</v>
      </c>
      <c r="D170" s="11">
        <v>9</v>
      </c>
      <c r="E170" s="11">
        <v>6</v>
      </c>
      <c r="F170" s="11">
        <v>5</v>
      </c>
      <c r="G170" s="11">
        <v>9</v>
      </c>
      <c r="H170" s="11">
        <v>10</v>
      </c>
      <c r="I170" s="11">
        <v>9</v>
      </c>
      <c r="J170" s="11">
        <v>6</v>
      </c>
      <c r="K170" s="11">
        <v>8</v>
      </c>
    </row>
    <row r="171" spans="1:12" x14ac:dyDescent="0.25">
      <c r="A171" s="46" t="s">
        <v>240</v>
      </c>
      <c r="B171" s="11">
        <v>0</v>
      </c>
      <c r="C171" s="11">
        <v>0</v>
      </c>
      <c r="D171" s="11">
        <v>0</v>
      </c>
      <c r="E171" s="11">
        <v>0</v>
      </c>
      <c r="F171" s="11">
        <v>0</v>
      </c>
      <c r="G171" s="11">
        <v>0</v>
      </c>
      <c r="H171" s="11">
        <v>10</v>
      </c>
      <c r="I171" s="11">
        <v>48</v>
      </c>
      <c r="J171" s="11">
        <v>56</v>
      </c>
      <c r="K171" s="11">
        <v>69</v>
      </c>
    </row>
    <row r="172" spans="1:12" x14ac:dyDescent="0.25">
      <c r="A172" s="46" t="s">
        <v>692</v>
      </c>
      <c r="B172" s="11">
        <v>0</v>
      </c>
      <c r="C172" s="11">
        <v>0</v>
      </c>
      <c r="D172" s="11">
        <v>0</v>
      </c>
      <c r="E172" s="11">
        <v>0</v>
      </c>
      <c r="F172" s="11">
        <v>0</v>
      </c>
      <c r="G172" s="11">
        <v>0</v>
      </c>
      <c r="H172" s="11">
        <v>0</v>
      </c>
      <c r="I172" s="11">
        <v>0</v>
      </c>
      <c r="J172" s="11">
        <v>8</v>
      </c>
      <c r="K172" s="11">
        <v>15</v>
      </c>
      <c r="L172" s="47"/>
    </row>
    <row r="173" spans="1:12" x14ac:dyDescent="0.25">
      <c r="A173" s="46" t="s">
        <v>242</v>
      </c>
      <c r="B173" s="11">
        <v>1</v>
      </c>
      <c r="C173" s="11">
        <v>1</v>
      </c>
      <c r="D173" s="11">
        <v>3</v>
      </c>
      <c r="E173" s="11">
        <v>0</v>
      </c>
      <c r="F173" s="11">
        <v>0</v>
      </c>
      <c r="G173" s="11">
        <v>1</v>
      </c>
      <c r="H173" s="11">
        <v>2</v>
      </c>
      <c r="I173" s="11">
        <v>1</v>
      </c>
      <c r="J173" s="11">
        <v>0</v>
      </c>
      <c r="K173" s="11">
        <v>2</v>
      </c>
    </row>
    <row r="174" spans="1:12" x14ac:dyDescent="0.25">
      <c r="A174" s="46" t="s">
        <v>244</v>
      </c>
      <c r="B174" s="11">
        <v>10</v>
      </c>
      <c r="C174" s="11">
        <v>8</v>
      </c>
      <c r="D174" s="11">
        <v>8</v>
      </c>
      <c r="E174" s="11">
        <v>9</v>
      </c>
      <c r="F174" s="11">
        <v>8</v>
      </c>
      <c r="G174" s="11">
        <v>8</v>
      </c>
      <c r="H174" s="11">
        <v>14</v>
      </c>
      <c r="I174" s="11">
        <v>14</v>
      </c>
      <c r="J174" s="11">
        <v>12</v>
      </c>
      <c r="K174" s="11">
        <v>15</v>
      </c>
    </row>
    <row r="175" spans="1:12" x14ac:dyDescent="0.25">
      <c r="A175" s="46" t="s">
        <v>246</v>
      </c>
      <c r="B175" s="11">
        <v>10</v>
      </c>
      <c r="C175" s="11">
        <v>9</v>
      </c>
      <c r="D175" s="11">
        <v>7</v>
      </c>
      <c r="E175" s="11">
        <v>9</v>
      </c>
      <c r="F175" s="11">
        <v>6</v>
      </c>
      <c r="G175" s="11">
        <v>9</v>
      </c>
      <c r="H175" s="11">
        <v>3</v>
      </c>
      <c r="I175" s="11">
        <v>0</v>
      </c>
      <c r="J175" s="11">
        <v>0</v>
      </c>
      <c r="K175" s="11">
        <v>0</v>
      </c>
    </row>
    <row r="176" spans="1:12" x14ac:dyDescent="0.25">
      <c r="A176" s="46" t="s">
        <v>248</v>
      </c>
      <c r="B176" s="11">
        <v>0</v>
      </c>
      <c r="C176" s="11">
        <v>0</v>
      </c>
      <c r="D176" s="11">
        <v>0</v>
      </c>
      <c r="E176" s="11">
        <v>2</v>
      </c>
      <c r="F176" s="11">
        <v>6</v>
      </c>
      <c r="G176" s="11">
        <v>7</v>
      </c>
      <c r="H176" s="11">
        <v>6</v>
      </c>
      <c r="I176" s="11">
        <v>5</v>
      </c>
      <c r="J176" s="11">
        <v>5</v>
      </c>
      <c r="K176" s="11">
        <v>4</v>
      </c>
    </row>
    <row r="177" spans="1:11" x14ac:dyDescent="0.25">
      <c r="A177" s="46" t="s">
        <v>250</v>
      </c>
      <c r="B177" s="11">
        <v>7</v>
      </c>
      <c r="C177" s="11">
        <v>10</v>
      </c>
      <c r="D177" s="11">
        <v>6</v>
      </c>
      <c r="E177" s="11">
        <v>7</v>
      </c>
      <c r="F177" s="11">
        <v>10</v>
      </c>
      <c r="G177" s="11">
        <v>7</v>
      </c>
      <c r="H177" s="11">
        <v>7</v>
      </c>
      <c r="I177" s="11">
        <v>4</v>
      </c>
      <c r="J177" s="11">
        <v>6</v>
      </c>
      <c r="K177" s="11">
        <v>12</v>
      </c>
    </row>
    <row r="178" spans="1:11" x14ac:dyDescent="0.25">
      <c r="A178" s="46" t="s">
        <v>364</v>
      </c>
      <c r="B178" s="11">
        <v>5</v>
      </c>
      <c r="C178" s="11">
        <v>2</v>
      </c>
      <c r="D178" s="11">
        <v>3</v>
      </c>
      <c r="E178" s="11">
        <v>0</v>
      </c>
      <c r="F178" s="11">
        <v>0</v>
      </c>
      <c r="G178" s="11">
        <v>0</v>
      </c>
      <c r="H178" s="11">
        <v>0</v>
      </c>
      <c r="I178" s="11">
        <v>0</v>
      </c>
      <c r="J178" s="11">
        <v>0</v>
      </c>
      <c r="K178" s="11">
        <v>0</v>
      </c>
    </row>
    <row r="179" spans="1:11" x14ac:dyDescent="0.25">
      <c r="A179" s="46" t="s">
        <v>252</v>
      </c>
      <c r="B179" s="11">
        <v>42</v>
      </c>
      <c r="C179" s="11">
        <v>44</v>
      </c>
      <c r="D179" s="11">
        <v>41</v>
      </c>
      <c r="E179" s="11">
        <v>41</v>
      </c>
      <c r="F179" s="11">
        <v>35</v>
      </c>
      <c r="G179" s="11">
        <v>31</v>
      </c>
      <c r="H179" s="11">
        <v>18</v>
      </c>
      <c r="I179" s="11">
        <v>14</v>
      </c>
      <c r="J179" s="11">
        <v>19</v>
      </c>
      <c r="K179" s="11">
        <v>20</v>
      </c>
    </row>
    <row r="180" spans="1:11" x14ac:dyDescent="0.25">
      <c r="A180" s="46" t="s">
        <v>254</v>
      </c>
      <c r="B180" s="11">
        <v>74</v>
      </c>
      <c r="C180" s="11">
        <v>68</v>
      </c>
      <c r="D180" s="11">
        <v>78</v>
      </c>
      <c r="E180" s="11">
        <v>80</v>
      </c>
      <c r="F180" s="11">
        <v>77</v>
      </c>
      <c r="G180" s="11">
        <v>74</v>
      </c>
      <c r="H180" s="11">
        <v>60</v>
      </c>
      <c r="I180" s="11">
        <v>49</v>
      </c>
      <c r="J180" s="11">
        <v>47</v>
      </c>
      <c r="K180" s="11">
        <v>42</v>
      </c>
    </row>
    <row r="181" spans="1:11" x14ac:dyDescent="0.25">
      <c r="A181" s="46" t="s">
        <v>256</v>
      </c>
      <c r="B181" s="11">
        <v>0</v>
      </c>
      <c r="C181" s="11">
        <v>0</v>
      </c>
      <c r="D181" s="11">
        <v>0</v>
      </c>
      <c r="E181" s="11">
        <v>0</v>
      </c>
      <c r="F181" s="11">
        <v>0</v>
      </c>
      <c r="G181" s="11">
        <v>0</v>
      </c>
      <c r="H181" s="11">
        <v>1</v>
      </c>
      <c r="I181" s="11">
        <v>5</v>
      </c>
      <c r="J181" s="11">
        <v>9</v>
      </c>
      <c r="K181" s="11">
        <v>13</v>
      </c>
    </row>
    <row r="182" spans="1:11" x14ac:dyDescent="0.25">
      <c r="A182" s="46" t="s">
        <v>366</v>
      </c>
      <c r="B182" s="11">
        <v>0</v>
      </c>
      <c r="C182" s="11">
        <v>0</v>
      </c>
      <c r="D182" s="11">
        <v>1</v>
      </c>
      <c r="E182" s="11">
        <v>0</v>
      </c>
      <c r="F182" s="11">
        <v>0</v>
      </c>
      <c r="G182" s="11">
        <v>0</v>
      </c>
      <c r="H182" s="11">
        <v>0</v>
      </c>
      <c r="I182" s="11">
        <v>0</v>
      </c>
      <c r="J182" s="11">
        <v>0</v>
      </c>
      <c r="K182" s="11">
        <v>0</v>
      </c>
    </row>
    <row r="183" spans="1:11" x14ac:dyDescent="0.25">
      <c r="A183" s="46" t="s">
        <v>258</v>
      </c>
      <c r="B183" s="11">
        <v>55</v>
      </c>
      <c r="C183" s="11">
        <v>55</v>
      </c>
      <c r="D183" s="11">
        <v>63</v>
      </c>
      <c r="E183" s="11">
        <v>62</v>
      </c>
      <c r="F183" s="11">
        <v>76</v>
      </c>
      <c r="G183" s="11">
        <v>68</v>
      </c>
      <c r="H183" s="11">
        <v>62</v>
      </c>
      <c r="I183" s="11">
        <v>59</v>
      </c>
      <c r="J183" s="11">
        <v>67</v>
      </c>
      <c r="K183" s="11">
        <v>71</v>
      </c>
    </row>
    <row r="184" spans="1:11" x14ac:dyDescent="0.25">
      <c r="A184" s="46" t="s">
        <v>694</v>
      </c>
      <c r="B184" s="11">
        <v>0</v>
      </c>
      <c r="C184" s="11">
        <v>0</v>
      </c>
      <c r="D184" s="11">
        <v>0</v>
      </c>
      <c r="E184" s="11">
        <v>0</v>
      </c>
      <c r="F184" s="11">
        <v>0</v>
      </c>
      <c r="G184" s="11">
        <v>0</v>
      </c>
      <c r="H184" s="11">
        <v>0</v>
      </c>
      <c r="I184" s="11">
        <v>0</v>
      </c>
      <c r="J184" s="11">
        <v>3</v>
      </c>
      <c r="K184" s="11">
        <v>7</v>
      </c>
    </row>
    <row r="185" spans="1:11" x14ac:dyDescent="0.25">
      <c r="A185" s="46" t="s">
        <v>260</v>
      </c>
      <c r="B185" s="11">
        <v>17</v>
      </c>
      <c r="C185" s="11">
        <v>14</v>
      </c>
      <c r="D185" s="11">
        <v>15</v>
      </c>
      <c r="E185" s="11">
        <v>12</v>
      </c>
      <c r="F185" s="11">
        <v>12</v>
      </c>
      <c r="G185" s="11">
        <v>15</v>
      </c>
      <c r="H185" s="11">
        <v>15</v>
      </c>
      <c r="I185" s="11">
        <v>11</v>
      </c>
      <c r="J185" s="11">
        <v>6</v>
      </c>
      <c r="K185" s="11">
        <v>4</v>
      </c>
    </row>
    <row r="186" spans="1:11" x14ac:dyDescent="0.25">
      <c r="A186" s="46" t="s">
        <v>262</v>
      </c>
      <c r="B186" s="11">
        <v>68</v>
      </c>
      <c r="C186" s="11">
        <v>65</v>
      </c>
      <c r="D186" s="11">
        <v>69</v>
      </c>
      <c r="E186" s="11">
        <v>68</v>
      </c>
      <c r="F186" s="11">
        <v>65</v>
      </c>
      <c r="G186" s="11">
        <v>64</v>
      </c>
      <c r="H186" s="11">
        <v>67</v>
      </c>
      <c r="I186" s="11">
        <v>77</v>
      </c>
      <c r="J186" s="11">
        <v>68</v>
      </c>
      <c r="K186" s="11">
        <v>67</v>
      </c>
    </row>
    <row r="187" spans="1:11" x14ac:dyDescent="0.25">
      <c r="A187" s="46" t="s">
        <v>264</v>
      </c>
      <c r="B187" s="11">
        <v>6</v>
      </c>
      <c r="C187" s="11">
        <v>6</v>
      </c>
      <c r="D187" s="11">
        <v>4</v>
      </c>
      <c r="E187" s="11">
        <v>6</v>
      </c>
      <c r="F187" s="11">
        <v>4</v>
      </c>
      <c r="G187" s="11">
        <v>6</v>
      </c>
      <c r="H187" s="11">
        <v>4</v>
      </c>
      <c r="I187" s="11">
        <v>4</v>
      </c>
      <c r="J187" s="11">
        <v>2</v>
      </c>
      <c r="K187" s="11">
        <v>3</v>
      </c>
    </row>
    <row r="188" spans="1:11" x14ac:dyDescent="0.25">
      <c r="A188" s="46" t="s">
        <v>741</v>
      </c>
      <c r="B188" s="11">
        <v>0</v>
      </c>
      <c r="C188" s="11">
        <v>0</v>
      </c>
      <c r="D188" s="11">
        <v>0</v>
      </c>
      <c r="E188" s="11">
        <v>0</v>
      </c>
      <c r="F188" s="11">
        <v>0</v>
      </c>
      <c r="G188" s="11">
        <v>0</v>
      </c>
      <c r="H188" s="11">
        <v>0</v>
      </c>
      <c r="I188" s="11">
        <v>0</v>
      </c>
      <c r="J188" s="11">
        <v>0</v>
      </c>
      <c r="K188" s="11">
        <v>3</v>
      </c>
    </row>
    <row r="189" spans="1:11" x14ac:dyDescent="0.25">
      <c r="A189" s="46" t="s">
        <v>370</v>
      </c>
      <c r="B189" s="11">
        <v>0</v>
      </c>
      <c r="C189" s="11">
        <v>0</v>
      </c>
      <c r="D189" s="11">
        <v>0</v>
      </c>
      <c r="E189" s="11">
        <v>1</v>
      </c>
      <c r="F189" s="11">
        <v>1</v>
      </c>
      <c r="G189" s="11">
        <v>0</v>
      </c>
      <c r="H189" s="11">
        <v>0</v>
      </c>
      <c r="I189" s="11">
        <v>0</v>
      </c>
      <c r="J189" s="11">
        <v>0</v>
      </c>
      <c r="K189" s="11">
        <v>0</v>
      </c>
    </row>
    <row r="190" spans="1:11" x14ac:dyDescent="0.25">
      <c r="A190" s="46" t="s">
        <v>266</v>
      </c>
      <c r="B190" s="11">
        <v>63</v>
      </c>
      <c r="C190" s="11">
        <v>57</v>
      </c>
      <c r="D190" s="11">
        <v>42</v>
      </c>
      <c r="E190" s="11">
        <v>37</v>
      </c>
      <c r="F190" s="11">
        <v>39</v>
      </c>
      <c r="G190" s="11">
        <v>43</v>
      </c>
      <c r="H190" s="11">
        <v>40</v>
      </c>
      <c r="I190" s="11">
        <v>48</v>
      </c>
      <c r="J190" s="11">
        <v>50</v>
      </c>
      <c r="K190" s="11">
        <v>51</v>
      </c>
    </row>
    <row r="191" spans="1:11" x14ac:dyDescent="0.25">
      <c r="A191" s="46" t="s">
        <v>372</v>
      </c>
      <c r="B191" s="11">
        <v>19</v>
      </c>
      <c r="C191" s="11">
        <v>1</v>
      </c>
      <c r="D191" s="11">
        <v>0</v>
      </c>
      <c r="E191" s="11">
        <v>0</v>
      </c>
      <c r="F191" s="11">
        <v>0</v>
      </c>
      <c r="G191" s="11">
        <v>0</v>
      </c>
      <c r="H191" s="11">
        <v>0</v>
      </c>
      <c r="I191" s="11">
        <v>0</v>
      </c>
      <c r="J191" s="11">
        <v>0</v>
      </c>
      <c r="K191" s="11">
        <v>0</v>
      </c>
    </row>
    <row r="192" spans="1:11" x14ac:dyDescent="0.25">
      <c r="A192" s="46" t="s">
        <v>268</v>
      </c>
      <c r="B192" s="11">
        <v>26</v>
      </c>
      <c r="C192" s="11">
        <v>36</v>
      </c>
      <c r="D192" s="11">
        <v>44</v>
      </c>
      <c r="E192" s="11">
        <v>46</v>
      </c>
      <c r="F192" s="11">
        <v>38</v>
      </c>
      <c r="G192" s="11">
        <v>35</v>
      </c>
      <c r="H192" s="11">
        <v>34</v>
      </c>
      <c r="I192" s="11">
        <v>30</v>
      </c>
      <c r="J192" s="11">
        <v>31</v>
      </c>
      <c r="K192" s="11">
        <v>25</v>
      </c>
    </row>
    <row r="193" spans="1:11" x14ac:dyDescent="0.25">
      <c r="A193" s="46" t="s">
        <v>270</v>
      </c>
      <c r="B193" s="11">
        <v>20</v>
      </c>
      <c r="C193" s="11">
        <v>15</v>
      </c>
      <c r="D193" s="11">
        <v>18</v>
      </c>
      <c r="E193" s="11">
        <v>19</v>
      </c>
      <c r="F193" s="11">
        <v>16</v>
      </c>
      <c r="G193" s="11">
        <v>17</v>
      </c>
      <c r="H193" s="11">
        <v>5</v>
      </c>
      <c r="I193" s="11">
        <v>3</v>
      </c>
      <c r="J193" s="11">
        <v>3</v>
      </c>
      <c r="K193" s="11">
        <v>6</v>
      </c>
    </row>
    <row r="194" spans="1:11" x14ac:dyDescent="0.25">
      <c r="A194" s="46" t="s">
        <v>272</v>
      </c>
      <c r="B194" s="11">
        <v>21</v>
      </c>
      <c r="C194" s="11">
        <v>23</v>
      </c>
      <c r="D194" s="11">
        <v>19</v>
      </c>
      <c r="E194" s="11">
        <v>14</v>
      </c>
      <c r="F194" s="11">
        <v>13</v>
      </c>
      <c r="G194" s="11">
        <v>8</v>
      </c>
      <c r="H194" s="11">
        <v>14</v>
      </c>
      <c r="I194" s="11">
        <v>19</v>
      </c>
      <c r="J194" s="11">
        <v>17</v>
      </c>
      <c r="K194" s="11">
        <v>16</v>
      </c>
    </row>
    <row r="195" spans="1:11" x14ac:dyDescent="0.25">
      <c r="A195" s="46" t="s">
        <v>274</v>
      </c>
      <c r="B195" s="11">
        <v>14</v>
      </c>
      <c r="C195" s="11">
        <v>14</v>
      </c>
      <c r="D195" s="11">
        <v>15</v>
      </c>
      <c r="E195" s="11">
        <v>16</v>
      </c>
      <c r="F195" s="11">
        <v>10</v>
      </c>
      <c r="G195" s="11">
        <v>11</v>
      </c>
      <c r="H195" s="11">
        <v>9</v>
      </c>
      <c r="I195" s="11">
        <v>13</v>
      </c>
      <c r="J195" s="11">
        <v>12</v>
      </c>
      <c r="K195" s="11">
        <v>17</v>
      </c>
    </row>
    <row r="196" spans="1:11" x14ac:dyDescent="0.25">
      <c r="A196" s="46" t="s">
        <v>114</v>
      </c>
      <c r="B196" s="11">
        <v>95</v>
      </c>
      <c r="C196" s="11">
        <v>100</v>
      </c>
      <c r="D196" s="11">
        <v>103</v>
      </c>
      <c r="E196" s="11">
        <v>109</v>
      </c>
      <c r="F196" s="11">
        <v>96</v>
      </c>
      <c r="G196" s="11">
        <v>0</v>
      </c>
      <c r="H196" s="11">
        <v>0</v>
      </c>
      <c r="I196" s="11">
        <v>0</v>
      </c>
      <c r="J196" s="11">
        <v>0</v>
      </c>
      <c r="K196" s="11">
        <v>0</v>
      </c>
    </row>
    <row r="197" spans="1:11" x14ac:dyDescent="0.25">
      <c r="A197" s="46" t="s">
        <v>276</v>
      </c>
      <c r="B197" s="11">
        <v>23</v>
      </c>
      <c r="C197" s="11">
        <v>21</v>
      </c>
      <c r="D197" s="11">
        <v>14</v>
      </c>
      <c r="E197" s="11">
        <v>16</v>
      </c>
      <c r="F197" s="11">
        <v>14</v>
      </c>
      <c r="G197" s="11">
        <v>14</v>
      </c>
      <c r="H197" s="11">
        <v>20</v>
      </c>
      <c r="I197" s="11">
        <v>35</v>
      </c>
      <c r="J197" s="11">
        <v>33</v>
      </c>
      <c r="K197" s="11">
        <v>34</v>
      </c>
    </row>
    <row r="198" spans="1:11" x14ac:dyDescent="0.25">
      <c r="A198" s="46" t="s">
        <v>278</v>
      </c>
      <c r="B198" s="11">
        <v>34</v>
      </c>
      <c r="C198" s="11">
        <v>31</v>
      </c>
      <c r="D198" s="11">
        <v>30</v>
      </c>
      <c r="E198" s="11">
        <v>26</v>
      </c>
      <c r="F198" s="11">
        <v>21</v>
      </c>
      <c r="G198" s="11">
        <v>20</v>
      </c>
      <c r="H198" s="11">
        <v>13</v>
      </c>
      <c r="I198" s="11">
        <v>13</v>
      </c>
      <c r="J198" s="11">
        <v>12</v>
      </c>
      <c r="K198" s="11">
        <v>10</v>
      </c>
    </row>
    <row r="199" spans="1:11" x14ac:dyDescent="0.25">
      <c r="A199" s="46" t="s">
        <v>374</v>
      </c>
      <c r="B199" s="11">
        <v>0</v>
      </c>
      <c r="C199" s="11">
        <v>0</v>
      </c>
      <c r="D199" s="11">
        <v>0</v>
      </c>
      <c r="E199" s="11">
        <v>1</v>
      </c>
      <c r="F199" s="11">
        <v>1</v>
      </c>
      <c r="G199" s="11">
        <v>0</v>
      </c>
      <c r="H199" s="11">
        <v>0</v>
      </c>
      <c r="I199" s="11">
        <v>0</v>
      </c>
      <c r="J199" s="11">
        <v>0</v>
      </c>
      <c r="K199" s="11">
        <v>0</v>
      </c>
    </row>
    <row r="200" spans="1:11" x14ac:dyDescent="0.25">
      <c r="A200" s="46" t="s">
        <v>280</v>
      </c>
      <c r="B200" s="11">
        <v>1</v>
      </c>
      <c r="C200" s="11">
        <v>4</v>
      </c>
      <c r="D200" s="11">
        <v>6</v>
      </c>
      <c r="E200" s="11">
        <v>11</v>
      </c>
      <c r="F200" s="11">
        <v>19</v>
      </c>
      <c r="G200" s="11">
        <v>23</v>
      </c>
      <c r="H200" s="11">
        <v>38</v>
      </c>
      <c r="I200" s="11">
        <v>31</v>
      </c>
      <c r="J200" s="11">
        <v>33</v>
      </c>
      <c r="K200" s="11">
        <v>29</v>
      </c>
    </row>
    <row r="201" spans="1:11" x14ac:dyDescent="0.25">
      <c r="A201" s="46" t="s">
        <v>282</v>
      </c>
      <c r="B201" s="11">
        <v>0</v>
      </c>
      <c r="C201" s="11">
        <v>0</v>
      </c>
      <c r="D201" s="11">
        <v>0</v>
      </c>
      <c r="E201" s="11">
        <v>0</v>
      </c>
      <c r="F201" s="11">
        <v>2</v>
      </c>
      <c r="G201" s="11">
        <v>15</v>
      </c>
      <c r="H201" s="11">
        <v>20</v>
      </c>
      <c r="I201" s="11">
        <v>30</v>
      </c>
      <c r="J201" s="11">
        <v>32</v>
      </c>
      <c r="K201" s="11">
        <v>21</v>
      </c>
    </row>
    <row r="202" spans="1:11" x14ac:dyDescent="0.25">
      <c r="A202" s="46" t="s">
        <v>743</v>
      </c>
      <c r="B202" s="11">
        <v>0</v>
      </c>
      <c r="C202" s="11">
        <v>0</v>
      </c>
      <c r="D202" s="11">
        <v>0</v>
      </c>
      <c r="E202" s="11">
        <v>0</v>
      </c>
      <c r="F202" s="11">
        <v>0</v>
      </c>
      <c r="G202" s="11">
        <v>0</v>
      </c>
      <c r="H202" s="11">
        <v>0</v>
      </c>
      <c r="I202" s="11">
        <v>0</v>
      </c>
      <c r="J202" s="11">
        <v>0</v>
      </c>
      <c r="K202" s="11">
        <v>5</v>
      </c>
    </row>
    <row r="203" spans="1:11" x14ac:dyDescent="0.25">
      <c r="A203" s="46" t="s">
        <v>284</v>
      </c>
      <c r="B203" s="11">
        <v>3</v>
      </c>
      <c r="C203" s="11">
        <v>4</v>
      </c>
      <c r="D203" s="11">
        <v>1</v>
      </c>
      <c r="E203" s="11">
        <v>3</v>
      </c>
      <c r="F203" s="11">
        <v>4</v>
      </c>
      <c r="G203" s="11">
        <v>7</v>
      </c>
      <c r="H203" s="11">
        <v>7</v>
      </c>
      <c r="I203" s="11">
        <v>7</v>
      </c>
      <c r="J203" s="11">
        <v>6</v>
      </c>
      <c r="K203" s="11">
        <v>4</v>
      </c>
    </row>
    <row r="204" spans="1:11" x14ac:dyDescent="0.25">
      <c r="A204" s="46" t="s">
        <v>286</v>
      </c>
      <c r="B204" s="11">
        <v>22</v>
      </c>
      <c r="C204" s="11">
        <v>17</v>
      </c>
      <c r="D204" s="11">
        <v>16</v>
      </c>
      <c r="E204" s="11">
        <v>16</v>
      </c>
      <c r="F204" s="11">
        <v>21</v>
      </c>
      <c r="G204" s="11">
        <v>21</v>
      </c>
      <c r="H204" s="11">
        <v>21</v>
      </c>
      <c r="I204" s="11">
        <v>19</v>
      </c>
      <c r="J204" s="11">
        <v>21</v>
      </c>
      <c r="K204" s="11">
        <v>20</v>
      </c>
    </row>
    <row r="205" spans="1:11" x14ac:dyDescent="0.25">
      <c r="A205" s="45" t="s">
        <v>438</v>
      </c>
      <c r="B205" s="11">
        <v>1546</v>
      </c>
      <c r="C205" s="11">
        <v>1493</v>
      </c>
      <c r="D205" s="11">
        <v>1551</v>
      </c>
      <c r="E205" s="11">
        <v>1552</v>
      </c>
      <c r="F205" s="11">
        <v>1594</v>
      </c>
      <c r="G205" s="11">
        <v>1067</v>
      </c>
      <c r="H205" s="11">
        <v>1106</v>
      </c>
      <c r="I205" s="11">
        <v>1132</v>
      </c>
      <c r="J205" s="11">
        <v>1111</v>
      </c>
      <c r="K205" s="11">
        <v>1148</v>
      </c>
    </row>
    <row r="206" spans="1:11" x14ac:dyDescent="0.25">
      <c r="A206" s="45" t="s">
        <v>300</v>
      </c>
      <c r="B206" s="11"/>
      <c r="C206" s="11"/>
      <c r="D206" s="11"/>
      <c r="E206" s="11"/>
      <c r="F206" s="11"/>
      <c r="G206" s="11"/>
      <c r="H206" s="11"/>
      <c r="I206" s="11"/>
      <c r="J206" s="11"/>
      <c r="K206" s="11"/>
    </row>
    <row r="207" spans="1:11" x14ac:dyDescent="0.25">
      <c r="A207" s="46" t="s">
        <v>196</v>
      </c>
      <c r="B207" s="11">
        <v>0</v>
      </c>
      <c r="C207" s="11">
        <v>0</v>
      </c>
      <c r="D207" s="11">
        <v>0</v>
      </c>
      <c r="E207" s="11">
        <v>0</v>
      </c>
      <c r="F207" s="11">
        <v>0</v>
      </c>
      <c r="G207" s="11">
        <v>53</v>
      </c>
      <c r="H207" s="11">
        <v>42</v>
      </c>
      <c r="I207" s="11">
        <v>52</v>
      </c>
      <c r="J207" s="11">
        <v>61</v>
      </c>
      <c r="K207" s="11">
        <v>73</v>
      </c>
    </row>
    <row r="208" spans="1:11" x14ac:dyDescent="0.25">
      <c r="A208" s="46" t="s">
        <v>715</v>
      </c>
      <c r="B208" s="11">
        <v>0</v>
      </c>
      <c r="C208" s="11">
        <v>0</v>
      </c>
      <c r="D208" s="11">
        <v>0</v>
      </c>
      <c r="E208" s="11">
        <v>0</v>
      </c>
      <c r="F208" s="11">
        <v>0</v>
      </c>
      <c r="G208" s="11">
        <v>0</v>
      </c>
      <c r="H208" s="11">
        <v>1</v>
      </c>
      <c r="I208" s="11">
        <v>19</v>
      </c>
      <c r="J208" s="11">
        <v>34</v>
      </c>
      <c r="K208" s="11">
        <v>57</v>
      </c>
    </row>
    <row r="209" spans="1:11" x14ac:dyDescent="0.25">
      <c r="A209" s="46" t="s">
        <v>716</v>
      </c>
      <c r="B209" s="11">
        <v>0</v>
      </c>
      <c r="C209" s="11">
        <v>0</v>
      </c>
      <c r="D209" s="11">
        <v>0</v>
      </c>
      <c r="E209" s="11">
        <v>0</v>
      </c>
      <c r="F209" s="11">
        <v>0</v>
      </c>
      <c r="G209" s="11">
        <v>1</v>
      </c>
      <c r="H209" s="11">
        <v>10</v>
      </c>
      <c r="I209" s="11">
        <v>28</v>
      </c>
      <c r="J209" s="11">
        <v>39</v>
      </c>
      <c r="K209" s="11">
        <v>46</v>
      </c>
    </row>
    <row r="210" spans="1:11" x14ac:dyDescent="0.25">
      <c r="A210" s="45" t="s">
        <v>445</v>
      </c>
      <c r="B210" s="11">
        <v>0</v>
      </c>
      <c r="C210" s="11">
        <v>0</v>
      </c>
      <c r="D210" s="11">
        <v>0</v>
      </c>
      <c r="E210" s="11">
        <v>0</v>
      </c>
      <c r="F210" s="11">
        <v>0</v>
      </c>
      <c r="G210" s="11">
        <v>54</v>
      </c>
      <c r="H210" s="11">
        <v>53</v>
      </c>
      <c r="I210" s="11">
        <v>99</v>
      </c>
      <c r="J210" s="11">
        <v>134</v>
      </c>
      <c r="K210" s="11">
        <v>176</v>
      </c>
    </row>
    <row r="211" spans="1:11" x14ac:dyDescent="0.25">
      <c r="A211" s="66" t="s">
        <v>407</v>
      </c>
      <c r="B211" s="67">
        <v>7104</v>
      </c>
      <c r="C211" s="67">
        <v>7242</v>
      </c>
      <c r="D211" s="67">
        <v>7270</v>
      </c>
      <c r="E211" s="67">
        <v>7319</v>
      </c>
      <c r="F211" s="67">
        <v>7203</v>
      </c>
      <c r="G211" s="67">
        <v>7041</v>
      </c>
      <c r="H211" s="67">
        <v>6875</v>
      </c>
      <c r="I211" s="67">
        <v>7009</v>
      </c>
      <c r="J211" s="67">
        <v>7074</v>
      </c>
      <c r="K211" s="67">
        <v>7324</v>
      </c>
    </row>
  </sheetData>
  <hyperlinks>
    <hyperlink ref="M2:O3" location="'Table of Contents'!A1" display="Click here to return to Table of Contents" xr:uid="{EB351AF5-9EBD-410A-9E2A-73A17DDB3827}"/>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B0270-24D4-4135-A45B-39D4C00F757B}">
  <sheetPr>
    <tabColor rgb="FF0070C0"/>
  </sheetPr>
  <dimension ref="A1:AH220"/>
  <sheetViews>
    <sheetView zoomScale="75" zoomScaleNormal="75" workbookViewId="0"/>
  </sheetViews>
  <sheetFormatPr defaultRowHeight="15" x14ac:dyDescent="0.25"/>
  <cols>
    <col min="15" max="15" width="21.5703125" bestFit="1" customWidth="1"/>
    <col min="16" max="16" width="35.5703125" style="47" bestFit="1" customWidth="1"/>
    <col min="29" max="29" width="25.7109375" bestFit="1" customWidth="1"/>
  </cols>
  <sheetData>
    <row r="1" spans="1:34" x14ac:dyDescent="0.25">
      <c r="A1" s="10" t="s">
        <v>53</v>
      </c>
      <c r="B1" s="10" t="s">
        <v>54</v>
      </c>
      <c r="C1" s="10" t="s">
        <v>55</v>
      </c>
      <c r="D1" t="s">
        <v>324</v>
      </c>
      <c r="E1" t="s">
        <v>31</v>
      </c>
      <c r="F1" t="s">
        <v>32</v>
      </c>
      <c r="G1" t="s">
        <v>33</v>
      </c>
      <c r="H1" t="s">
        <v>34</v>
      </c>
      <c r="I1" t="s">
        <v>35</v>
      </c>
      <c r="J1" t="s">
        <v>36</v>
      </c>
      <c r="K1" t="s">
        <v>325</v>
      </c>
      <c r="L1" t="s">
        <v>326</v>
      </c>
      <c r="M1" t="s">
        <v>327</v>
      </c>
      <c r="O1" t="s">
        <v>498</v>
      </c>
    </row>
    <row r="2" spans="1:34" x14ac:dyDescent="0.25">
      <c r="A2" s="10" t="s">
        <v>37</v>
      </c>
      <c r="B2" s="10" t="s">
        <v>346</v>
      </c>
      <c r="C2" s="10" t="s">
        <v>65</v>
      </c>
      <c r="D2" t="s">
        <v>39</v>
      </c>
      <c r="E2" t="s">
        <v>39</v>
      </c>
      <c r="F2" t="s">
        <v>39</v>
      </c>
      <c r="G2" t="s">
        <v>39</v>
      </c>
      <c r="H2" t="s">
        <v>39</v>
      </c>
      <c r="I2" t="s">
        <v>39</v>
      </c>
      <c r="J2" t="s">
        <v>39</v>
      </c>
      <c r="K2" t="s">
        <v>39</v>
      </c>
      <c r="L2" t="s">
        <v>39</v>
      </c>
      <c r="M2" t="s">
        <v>39</v>
      </c>
      <c r="O2" t="s">
        <v>394</v>
      </c>
      <c r="P2" s="77" t="s">
        <v>411</v>
      </c>
      <c r="Q2" s="10" t="s">
        <v>412</v>
      </c>
      <c r="R2">
        <v>2014</v>
      </c>
      <c r="S2">
        <v>2015</v>
      </c>
      <c r="T2">
        <v>2016</v>
      </c>
      <c r="U2">
        <v>2017</v>
      </c>
      <c r="V2">
        <v>2018</v>
      </c>
      <c r="W2">
        <v>2019</v>
      </c>
      <c r="X2">
        <v>2020</v>
      </c>
      <c r="Y2">
        <v>2021</v>
      </c>
      <c r="Z2">
        <v>2022</v>
      </c>
      <c r="AA2">
        <v>2023</v>
      </c>
      <c r="AC2" t="s">
        <v>404</v>
      </c>
    </row>
    <row r="3" spans="1:34" x14ac:dyDescent="0.25">
      <c r="A3" s="10">
        <v>0</v>
      </c>
      <c r="B3" s="10" t="s">
        <v>347</v>
      </c>
      <c r="C3" s="10" t="s">
        <v>348</v>
      </c>
      <c r="D3">
        <v>0</v>
      </c>
      <c r="E3">
        <v>0</v>
      </c>
      <c r="F3">
        <v>7</v>
      </c>
      <c r="G3">
        <v>9</v>
      </c>
      <c r="H3">
        <v>5</v>
      </c>
      <c r="I3">
        <v>1</v>
      </c>
      <c r="J3">
        <v>0</v>
      </c>
      <c r="K3">
        <v>0</v>
      </c>
      <c r="L3">
        <v>0</v>
      </c>
      <c r="M3">
        <v>0</v>
      </c>
      <c r="O3" t="s">
        <v>292</v>
      </c>
      <c r="P3" s="10" t="s">
        <v>347</v>
      </c>
      <c r="Q3" s="10" t="s">
        <v>348</v>
      </c>
      <c r="R3" s="17">
        <f>D3</f>
        <v>0</v>
      </c>
      <c r="S3" s="17">
        <f t="shared" ref="S3:AA3" si="0">E3</f>
        <v>0</v>
      </c>
      <c r="T3" s="17">
        <f t="shared" si="0"/>
        <v>7</v>
      </c>
      <c r="U3" s="17">
        <f t="shared" si="0"/>
        <v>9</v>
      </c>
      <c r="V3" s="17">
        <f t="shared" si="0"/>
        <v>5</v>
      </c>
      <c r="W3" s="17">
        <f t="shared" si="0"/>
        <v>1</v>
      </c>
      <c r="X3" s="17">
        <f t="shared" si="0"/>
        <v>0</v>
      </c>
      <c r="Y3" s="17">
        <f t="shared" si="0"/>
        <v>0</v>
      </c>
      <c r="Z3" s="17">
        <f t="shared" si="0"/>
        <v>0</v>
      </c>
      <c r="AA3" s="17">
        <f t="shared" si="0"/>
        <v>0</v>
      </c>
      <c r="AC3" t="s">
        <v>394</v>
      </c>
      <c r="AD3" t="s">
        <v>501</v>
      </c>
      <c r="AE3" t="s">
        <v>502</v>
      </c>
      <c r="AF3" t="s">
        <v>643</v>
      </c>
      <c r="AG3" t="s">
        <v>699</v>
      </c>
      <c r="AH3" t="s">
        <v>752</v>
      </c>
    </row>
    <row r="4" spans="1:34" x14ac:dyDescent="0.25">
      <c r="B4" s="10" t="s">
        <v>66</v>
      </c>
      <c r="C4" s="10" t="s">
        <v>67</v>
      </c>
      <c r="D4">
        <v>19</v>
      </c>
      <c r="E4">
        <v>27</v>
      </c>
      <c r="F4">
        <v>21</v>
      </c>
      <c r="G4">
        <v>22</v>
      </c>
      <c r="H4">
        <v>36</v>
      </c>
      <c r="I4">
        <v>31</v>
      </c>
      <c r="J4">
        <v>14</v>
      </c>
      <c r="K4">
        <v>12</v>
      </c>
      <c r="L4">
        <v>15</v>
      </c>
      <c r="M4">
        <v>10</v>
      </c>
      <c r="O4" t="s">
        <v>292</v>
      </c>
      <c r="P4" s="10" t="s">
        <v>66</v>
      </c>
      <c r="Q4" s="10" t="s">
        <v>67</v>
      </c>
      <c r="R4" s="17">
        <f>D4</f>
        <v>19</v>
      </c>
      <c r="S4" s="17">
        <f t="shared" ref="S4:AA7" si="1">E4</f>
        <v>27</v>
      </c>
      <c r="T4" s="17">
        <f t="shared" si="1"/>
        <v>21</v>
      </c>
      <c r="U4" s="17">
        <f t="shared" si="1"/>
        <v>22</v>
      </c>
      <c r="V4" s="17">
        <f t="shared" si="1"/>
        <v>36</v>
      </c>
      <c r="W4" s="17">
        <f t="shared" si="1"/>
        <v>31</v>
      </c>
      <c r="X4" s="17">
        <f t="shared" si="1"/>
        <v>14</v>
      </c>
      <c r="Y4" s="17">
        <f t="shared" si="1"/>
        <v>12</v>
      </c>
      <c r="Z4" s="17">
        <f t="shared" si="1"/>
        <v>15</v>
      </c>
      <c r="AA4" s="17">
        <f t="shared" si="1"/>
        <v>10</v>
      </c>
      <c r="AC4" t="s">
        <v>292</v>
      </c>
      <c r="AD4" s="11">
        <f>I9</f>
        <v>108</v>
      </c>
      <c r="AE4" s="11">
        <f t="shared" ref="AE4:AH4" si="2">J9</f>
        <v>82</v>
      </c>
      <c r="AF4" s="11">
        <f t="shared" si="2"/>
        <v>88</v>
      </c>
      <c r="AG4" s="11">
        <f t="shared" si="2"/>
        <v>82</v>
      </c>
      <c r="AH4" s="11">
        <f t="shared" si="2"/>
        <v>76</v>
      </c>
    </row>
    <row r="5" spans="1:34" x14ac:dyDescent="0.25">
      <c r="B5" s="10" t="s">
        <v>68</v>
      </c>
      <c r="C5" s="10" t="s">
        <v>69</v>
      </c>
      <c r="D5">
        <v>72</v>
      </c>
      <c r="E5">
        <v>61</v>
      </c>
      <c r="F5">
        <v>64</v>
      </c>
      <c r="G5">
        <v>51</v>
      </c>
      <c r="H5">
        <v>50</v>
      </c>
      <c r="I5">
        <v>64</v>
      </c>
      <c r="J5">
        <v>54</v>
      </c>
      <c r="K5">
        <v>64</v>
      </c>
      <c r="L5">
        <v>58</v>
      </c>
      <c r="M5">
        <v>52</v>
      </c>
      <c r="O5" t="s">
        <v>292</v>
      </c>
      <c r="P5" s="10" t="s">
        <v>68</v>
      </c>
      <c r="Q5" s="10" t="s">
        <v>69</v>
      </c>
      <c r="R5" s="17">
        <f>D5</f>
        <v>72</v>
      </c>
      <c r="S5" s="17">
        <f t="shared" si="1"/>
        <v>61</v>
      </c>
      <c r="T5" s="17">
        <f t="shared" si="1"/>
        <v>64</v>
      </c>
      <c r="U5" s="17">
        <f t="shared" si="1"/>
        <v>51</v>
      </c>
      <c r="V5" s="17">
        <f t="shared" si="1"/>
        <v>50</v>
      </c>
      <c r="W5" s="17">
        <f t="shared" si="1"/>
        <v>64</v>
      </c>
      <c r="X5" s="17">
        <f t="shared" si="1"/>
        <v>54</v>
      </c>
      <c r="Y5" s="17">
        <f t="shared" si="1"/>
        <v>64</v>
      </c>
      <c r="Z5" s="17">
        <f t="shared" si="1"/>
        <v>58</v>
      </c>
      <c r="AA5" s="17">
        <f t="shared" si="1"/>
        <v>52</v>
      </c>
      <c r="AC5" s="10" t="s">
        <v>296</v>
      </c>
      <c r="AD5" s="11">
        <f>I27</f>
        <v>397</v>
      </c>
      <c r="AE5" s="11">
        <f t="shared" ref="AE5:AH5" si="3">J27</f>
        <v>378</v>
      </c>
      <c r="AF5" s="11">
        <f t="shared" si="3"/>
        <v>379</v>
      </c>
      <c r="AG5" s="11">
        <f t="shared" si="3"/>
        <v>401</v>
      </c>
      <c r="AH5" s="11">
        <f t="shared" si="3"/>
        <v>484</v>
      </c>
    </row>
    <row r="6" spans="1:34" x14ac:dyDescent="0.25">
      <c r="B6" s="10" t="s">
        <v>70</v>
      </c>
      <c r="C6" s="10" t="s">
        <v>71</v>
      </c>
      <c r="D6">
        <v>14</v>
      </c>
      <c r="E6">
        <v>15</v>
      </c>
      <c r="F6">
        <v>12</v>
      </c>
      <c r="G6">
        <v>12</v>
      </c>
      <c r="H6">
        <v>14</v>
      </c>
      <c r="I6">
        <v>12</v>
      </c>
      <c r="J6">
        <v>14</v>
      </c>
      <c r="K6">
        <v>12</v>
      </c>
      <c r="L6">
        <v>9</v>
      </c>
      <c r="M6">
        <v>14</v>
      </c>
      <c r="O6" t="s">
        <v>292</v>
      </c>
      <c r="P6" s="10" t="s">
        <v>70</v>
      </c>
      <c r="Q6" s="10" t="s">
        <v>71</v>
      </c>
      <c r="R6" s="17">
        <f>D6</f>
        <v>14</v>
      </c>
      <c r="S6" s="17">
        <f t="shared" si="1"/>
        <v>15</v>
      </c>
      <c r="T6" s="17">
        <f t="shared" si="1"/>
        <v>12</v>
      </c>
      <c r="U6" s="17">
        <f t="shared" si="1"/>
        <v>12</v>
      </c>
      <c r="V6" s="17">
        <f t="shared" si="1"/>
        <v>14</v>
      </c>
      <c r="W6" s="17">
        <f t="shared" si="1"/>
        <v>12</v>
      </c>
      <c r="X6" s="17">
        <f t="shared" si="1"/>
        <v>14</v>
      </c>
      <c r="Y6" s="17">
        <f t="shared" si="1"/>
        <v>12</v>
      </c>
      <c r="Z6" s="17">
        <f t="shared" si="1"/>
        <v>9</v>
      </c>
      <c r="AA6" s="17">
        <f t="shared" si="1"/>
        <v>14</v>
      </c>
      <c r="AC6" t="s">
        <v>297</v>
      </c>
      <c r="AD6" s="11">
        <f>I44</f>
        <v>734</v>
      </c>
      <c r="AE6" s="11">
        <f t="shared" ref="AE6:AH6" si="4">J44</f>
        <v>779</v>
      </c>
      <c r="AF6" s="11">
        <f t="shared" si="4"/>
        <v>827</v>
      </c>
      <c r="AG6" s="11">
        <f t="shared" si="4"/>
        <v>923</v>
      </c>
      <c r="AH6" s="11">
        <f t="shared" si="4"/>
        <v>1054</v>
      </c>
    </row>
    <row r="7" spans="1:34" x14ac:dyDescent="0.25">
      <c r="B7" s="10" t="s">
        <v>349</v>
      </c>
      <c r="C7" s="10" t="s">
        <v>350</v>
      </c>
      <c r="D7">
        <v>0</v>
      </c>
      <c r="E7">
        <v>0</v>
      </c>
      <c r="F7">
        <v>0</v>
      </c>
      <c r="G7">
        <v>1</v>
      </c>
      <c r="H7">
        <v>0</v>
      </c>
      <c r="I7">
        <v>0</v>
      </c>
      <c r="J7">
        <v>0</v>
      </c>
      <c r="K7">
        <v>0</v>
      </c>
      <c r="L7">
        <v>0</v>
      </c>
      <c r="M7">
        <v>0</v>
      </c>
      <c r="O7" s="35" t="s">
        <v>292</v>
      </c>
      <c r="P7" s="10" t="s">
        <v>349</v>
      </c>
      <c r="Q7" s="79" t="s">
        <v>350</v>
      </c>
      <c r="R7" s="80">
        <f>D7</f>
        <v>0</v>
      </c>
      <c r="S7" s="80">
        <f t="shared" si="1"/>
        <v>0</v>
      </c>
      <c r="T7" s="80">
        <f t="shared" si="1"/>
        <v>0</v>
      </c>
      <c r="U7" s="80">
        <f t="shared" si="1"/>
        <v>1</v>
      </c>
      <c r="V7" s="80">
        <f t="shared" si="1"/>
        <v>0</v>
      </c>
      <c r="W7" s="80">
        <f t="shared" si="1"/>
        <v>0</v>
      </c>
      <c r="X7" s="80">
        <f t="shared" si="1"/>
        <v>0</v>
      </c>
      <c r="Y7" s="80">
        <f t="shared" si="1"/>
        <v>0</v>
      </c>
      <c r="Z7" s="80">
        <f t="shared" si="1"/>
        <v>0</v>
      </c>
      <c r="AA7" s="80">
        <f t="shared" si="1"/>
        <v>0</v>
      </c>
      <c r="AC7" t="s">
        <v>298</v>
      </c>
      <c r="AD7" s="11">
        <f>I99</f>
        <v>4430</v>
      </c>
      <c r="AE7" s="11">
        <f t="shared" ref="AE7:AH7" si="5">J99</f>
        <v>4216</v>
      </c>
      <c r="AF7" s="11">
        <f t="shared" si="5"/>
        <v>4185</v>
      </c>
      <c r="AG7" s="11">
        <f t="shared" si="5"/>
        <v>4085</v>
      </c>
      <c r="AH7" s="11">
        <f t="shared" si="5"/>
        <v>4064</v>
      </c>
    </row>
    <row r="8" spans="1:34" x14ac:dyDescent="0.25">
      <c r="A8" s="10" t="s">
        <v>72</v>
      </c>
      <c r="D8" t="s">
        <v>39</v>
      </c>
      <c r="E8" t="s">
        <v>39</v>
      </c>
      <c r="F8" t="s">
        <v>39</v>
      </c>
      <c r="G8" t="s">
        <v>39</v>
      </c>
      <c r="H8" t="s">
        <v>39</v>
      </c>
      <c r="I8" t="s">
        <v>39</v>
      </c>
      <c r="J8" t="s">
        <v>39</v>
      </c>
      <c r="K8" t="s">
        <v>39</v>
      </c>
      <c r="L8" t="s">
        <v>39</v>
      </c>
      <c r="M8" t="s">
        <v>39</v>
      </c>
      <c r="O8" s="81" t="s">
        <v>296</v>
      </c>
      <c r="P8" s="81" t="s">
        <v>74</v>
      </c>
      <c r="Q8" s="10" t="s">
        <v>75</v>
      </c>
      <c r="R8" s="82">
        <f>D11</f>
        <v>54</v>
      </c>
      <c r="S8" s="82">
        <f t="shared" ref="S8:AA8" si="6">E11</f>
        <v>70</v>
      </c>
      <c r="T8" s="82">
        <f t="shared" si="6"/>
        <v>58</v>
      </c>
      <c r="U8" s="82">
        <f t="shared" si="6"/>
        <v>56</v>
      </c>
      <c r="V8" s="82">
        <f t="shared" si="6"/>
        <v>55</v>
      </c>
      <c r="W8" s="82">
        <f t="shared" si="6"/>
        <v>52</v>
      </c>
      <c r="X8" s="82">
        <f t="shared" si="6"/>
        <v>53</v>
      </c>
      <c r="Y8" s="82">
        <f t="shared" si="6"/>
        <v>48</v>
      </c>
      <c r="Z8" s="82">
        <f t="shared" si="6"/>
        <v>53</v>
      </c>
      <c r="AA8" s="82">
        <f t="shared" si="6"/>
        <v>52</v>
      </c>
      <c r="AC8" t="s">
        <v>299</v>
      </c>
      <c r="AD8" s="11">
        <f>I120</f>
        <v>251</v>
      </c>
      <c r="AE8" s="11">
        <f t="shared" ref="AE8:AH8" si="7">J120</f>
        <v>261</v>
      </c>
      <c r="AF8" s="11">
        <f t="shared" si="7"/>
        <v>299</v>
      </c>
      <c r="AG8" s="11">
        <f t="shared" si="7"/>
        <v>338</v>
      </c>
      <c r="AH8" s="11">
        <f t="shared" si="7"/>
        <v>322</v>
      </c>
    </row>
    <row r="9" spans="1:34" x14ac:dyDescent="0.25">
      <c r="A9" s="10" t="s">
        <v>73</v>
      </c>
      <c r="D9">
        <v>105</v>
      </c>
      <c r="E9">
        <v>103</v>
      </c>
      <c r="F9">
        <v>104</v>
      </c>
      <c r="G9">
        <v>95</v>
      </c>
      <c r="H9">
        <v>105</v>
      </c>
      <c r="I9">
        <v>108</v>
      </c>
      <c r="J9">
        <v>82</v>
      </c>
      <c r="K9">
        <v>88</v>
      </c>
      <c r="L9">
        <v>82</v>
      </c>
      <c r="M9">
        <v>76</v>
      </c>
      <c r="O9" s="10" t="s">
        <v>296</v>
      </c>
      <c r="P9" s="10" t="s">
        <v>76</v>
      </c>
      <c r="Q9" s="10" t="s">
        <v>77</v>
      </c>
      <c r="R9" s="17">
        <f t="shared" ref="R9:R21" si="8">D12</f>
        <v>11</v>
      </c>
      <c r="S9" s="17">
        <f t="shared" ref="S9:S22" si="9">E12</f>
        <v>7</v>
      </c>
      <c r="T9" s="17">
        <f t="shared" ref="T9:T22" si="10">F12</f>
        <v>4</v>
      </c>
      <c r="U9" s="17">
        <f t="shared" ref="U9:U22" si="11">G12</f>
        <v>5</v>
      </c>
      <c r="V9" s="17">
        <f t="shared" ref="V9:V22" si="12">H12</f>
        <v>4</v>
      </c>
      <c r="W9" s="17">
        <f t="shared" ref="W9:W22" si="13">I12</f>
        <v>2</v>
      </c>
      <c r="X9" s="17">
        <f t="shared" ref="X9:X22" si="14">J12</f>
        <v>1</v>
      </c>
      <c r="Y9" s="17">
        <f t="shared" ref="Y9:Y22" si="15">K12</f>
        <v>1</v>
      </c>
      <c r="Z9" s="17">
        <f t="shared" ref="Z9:Z22" si="16">L12</f>
        <v>1</v>
      </c>
      <c r="AA9" s="17">
        <f t="shared" ref="AA9:AA22" si="17">M12</f>
        <v>2</v>
      </c>
      <c r="AC9" s="10" t="s">
        <v>300</v>
      </c>
      <c r="AD9" s="11">
        <f>I126</f>
        <v>54</v>
      </c>
      <c r="AE9" s="11">
        <f t="shared" ref="AE9:AH9" si="18">J126</f>
        <v>53</v>
      </c>
      <c r="AF9" s="11">
        <f t="shared" si="18"/>
        <v>99</v>
      </c>
      <c r="AG9" s="11">
        <f t="shared" si="18"/>
        <v>134</v>
      </c>
      <c r="AH9" s="11">
        <f t="shared" si="18"/>
        <v>176</v>
      </c>
    </row>
    <row r="10" spans="1:34" x14ac:dyDescent="0.25">
      <c r="O10" s="10" t="s">
        <v>296</v>
      </c>
      <c r="P10" s="51" t="s">
        <v>751</v>
      </c>
      <c r="Q10" s="10" t="s">
        <v>351</v>
      </c>
      <c r="R10" s="17">
        <f t="shared" si="8"/>
        <v>0</v>
      </c>
      <c r="S10" s="17">
        <f t="shared" si="9"/>
        <v>0</v>
      </c>
      <c r="T10" s="17">
        <f t="shared" si="10"/>
        <v>0</v>
      </c>
      <c r="U10" s="17">
        <f t="shared" si="11"/>
        <v>1</v>
      </c>
      <c r="V10" s="17">
        <f t="shared" si="12"/>
        <v>0</v>
      </c>
      <c r="W10" s="17">
        <f t="shared" si="13"/>
        <v>0</v>
      </c>
      <c r="X10" s="17">
        <f t="shared" si="14"/>
        <v>0</v>
      </c>
      <c r="Y10" s="17">
        <f t="shared" si="15"/>
        <v>0</v>
      </c>
      <c r="Z10" s="17">
        <f t="shared" si="16"/>
        <v>0</v>
      </c>
      <c r="AA10" s="17">
        <f t="shared" si="17"/>
        <v>0</v>
      </c>
      <c r="AC10" t="s">
        <v>301</v>
      </c>
      <c r="AD10" s="11">
        <f>I202</f>
        <v>1067</v>
      </c>
      <c r="AE10" s="11">
        <f t="shared" ref="AE10:AH10" si="19">J202</f>
        <v>1106</v>
      </c>
      <c r="AF10" s="11">
        <f t="shared" si="19"/>
        <v>1132</v>
      </c>
      <c r="AG10" s="11">
        <f t="shared" si="19"/>
        <v>1111</v>
      </c>
      <c r="AH10" s="11">
        <f t="shared" si="19"/>
        <v>1148</v>
      </c>
    </row>
    <row r="11" spans="1:34" x14ac:dyDescent="0.25">
      <c r="A11" s="10" t="s">
        <v>44</v>
      </c>
      <c r="B11" s="10" t="s">
        <v>74</v>
      </c>
      <c r="C11" s="10" t="s">
        <v>75</v>
      </c>
      <c r="D11">
        <v>54</v>
      </c>
      <c r="E11">
        <v>70</v>
      </c>
      <c r="F11">
        <v>58</v>
      </c>
      <c r="G11">
        <v>56</v>
      </c>
      <c r="H11">
        <v>55</v>
      </c>
      <c r="I11">
        <v>52</v>
      </c>
      <c r="J11">
        <v>53</v>
      </c>
      <c r="K11">
        <v>48</v>
      </c>
      <c r="L11">
        <v>53</v>
      </c>
      <c r="M11">
        <v>52</v>
      </c>
      <c r="O11" s="10" t="s">
        <v>296</v>
      </c>
      <c r="P11" s="10" t="s">
        <v>719</v>
      </c>
      <c r="Q11" s="77" t="s">
        <v>79</v>
      </c>
      <c r="R11" s="17">
        <f t="shared" si="8"/>
        <v>23</v>
      </c>
      <c r="S11" s="17">
        <f t="shared" si="9"/>
        <v>26</v>
      </c>
      <c r="T11" s="17">
        <f t="shared" si="10"/>
        <v>28</v>
      </c>
      <c r="U11" s="17">
        <f t="shared" si="11"/>
        <v>30</v>
      </c>
      <c r="V11" s="17">
        <f t="shared" si="12"/>
        <v>47</v>
      </c>
      <c r="W11" s="17">
        <f t="shared" si="13"/>
        <v>35</v>
      </c>
      <c r="X11" s="17">
        <f t="shared" si="14"/>
        <v>46</v>
      </c>
      <c r="Y11" s="17">
        <f t="shared" si="15"/>
        <v>41</v>
      </c>
      <c r="Z11" s="17">
        <f t="shared" si="16"/>
        <v>40</v>
      </c>
      <c r="AA11" s="17">
        <f t="shared" si="17"/>
        <v>60</v>
      </c>
    </row>
    <row r="12" spans="1:34" x14ac:dyDescent="0.25">
      <c r="B12" s="10" t="s">
        <v>76</v>
      </c>
      <c r="C12" s="10" t="s">
        <v>77</v>
      </c>
      <c r="D12">
        <v>11</v>
      </c>
      <c r="E12">
        <v>7</v>
      </c>
      <c r="F12">
        <v>4</v>
      </c>
      <c r="G12">
        <v>5</v>
      </c>
      <c r="H12">
        <v>4</v>
      </c>
      <c r="I12">
        <v>2</v>
      </c>
      <c r="J12">
        <v>1</v>
      </c>
      <c r="K12">
        <v>1</v>
      </c>
      <c r="L12">
        <v>1</v>
      </c>
      <c r="M12">
        <v>2</v>
      </c>
      <c r="O12" s="10" t="s">
        <v>296</v>
      </c>
      <c r="P12" s="10" t="s">
        <v>80</v>
      </c>
      <c r="Q12" s="10" t="s">
        <v>81</v>
      </c>
      <c r="R12" s="17">
        <f t="shared" si="8"/>
        <v>1</v>
      </c>
      <c r="S12" s="17">
        <f t="shared" si="9"/>
        <v>0</v>
      </c>
      <c r="T12" s="17">
        <f t="shared" si="10"/>
        <v>3</v>
      </c>
      <c r="U12" s="17">
        <f t="shared" si="11"/>
        <v>15</v>
      </c>
      <c r="V12" s="17">
        <f t="shared" si="12"/>
        <v>16</v>
      </c>
      <c r="W12" s="17">
        <f t="shared" si="13"/>
        <v>6</v>
      </c>
      <c r="X12" s="17">
        <f t="shared" si="14"/>
        <v>3</v>
      </c>
      <c r="Y12" s="17">
        <f t="shared" si="15"/>
        <v>3</v>
      </c>
      <c r="Z12" s="17">
        <f t="shared" si="16"/>
        <v>0</v>
      </c>
      <c r="AA12" s="17">
        <f t="shared" si="17"/>
        <v>0</v>
      </c>
    </row>
    <row r="13" spans="1:34" x14ac:dyDescent="0.25">
      <c r="B13" s="10" t="s">
        <v>78</v>
      </c>
      <c r="C13" s="10" t="s">
        <v>351</v>
      </c>
      <c r="D13">
        <v>0</v>
      </c>
      <c r="E13">
        <v>0</v>
      </c>
      <c r="F13">
        <v>0</v>
      </c>
      <c r="G13">
        <v>1</v>
      </c>
      <c r="H13">
        <v>0</v>
      </c>
      <c r="I13">
        <v>0</v>
      </c>
      <c r="J13">
        <v>0</v>
      </c>
      <c r="K13">
        <v>0</v>
      </c>
      <c r="L13">
        <v>0</v>
      </c>
      <c r="M13">
        <v>0</v>
      </c>
      <c r="O13" s="10" t="s">
        <v>296</v>
      </c>
      <c r="P13" s="10" t="s">
        <v>82</v>
      </c>
      <c r="Q13" s="10" t="s">
        <v>83</v>
      </c>
      <c r="R13" s="17">
        <f t="shared" si="8"/>
        <v>16</v>
      </c>
      <c r="S13" s="17">
        <f t="shared" si="9"/>
        <v>16</v>
      </c>
      <c r="T13" s="17">
        <f t="shared" si="10"/>
        <v>9</v>
      </c>
      <c r="U13" s="17">
        <f t="shared" si="11"/>
        <v>8</v>
      </c>
      <c r="V13" s="17">
        <f t="shared" si="12"/>
        <v>9</v>
      </c>
      <c r="W13" s="17">
        <f t="shared" si="13"/>
        <v>9</v>
      </c>
      <c r="X13" s="17">
        <f t="shared" si="14"/>
        <v>9</v>
      </c>
      <c r="Y13" s="17">
        <f t="shared" si="15"/>
        <v>8</v>
      </c>
      <c r="Z13" s="17">
        <f t="shared" si="16"/>
        <v>10</v>
      </c>
      <c r="AA13" s="17">
        <f t="shared" si="17"/>
        <v>15</v>
      </c>
    </row>
    <row r="14" spans="1:34" x14ac:dyDescent="0.25">
      <c r="B14" s="77" t="s">
        <v>78</v>
      </c>
      <c r="C14" s="77" t="s">
        <v>79</v>
      </c>
      <c r="D14" s="51">
        <v>23</v>
      </c>
      <c r="E14" s="51">
        <v>26</v>
      </c>
      <c r="F14" s="51">
        <v>28</v>
      </c>
      <c r="G14" s="51">
        <v>30</v>
      </c>
      <c r="H14" s="51">
        <v>47</v>
      </c>
      <c r="I14" s="51">
        <v>35</v>
      </c>
      <c r="J14" s="51">
        <v>46</v>
      </c>
      <c r="K14" s="51">
        <v>41</v>
      </c>
      <c r="L14" s="51">
        <v>40</v>
      </c>
      <c r="M14" s="51">
        <v>60</v>
      </c>
      <c r="O14" s="10" t="s">
        <v>296</v>
      </c>
      <c r="P14" s="10" t="s">
        <v>84</v>
      </c>
      <c r="Q14" s="10" t="s">
        <v>86</v>
      </c>
      <c r="R14" s="17">
        <f t="shared" si="8"/>
        <v>42</v>
      </c>
      <c r="S14" s="17">
        <f t="shared" si="9"/>
        <v>65</v>
      </c>
      <c r="T14" s="17">
        <f t="shared" si="10"/>
        <v>72</v>
      </c>
      <c r="U14" s="17">
        <f t="shared" si="11"/>
        <v>78</v>
      </c>
      <c r="V14" s="17">
        <f t="shared" si="12"/>
        <v>80</v>
      </c>
      <c r="W14" s="17">
        <f t="shared" si="13"/>
        <v>87</v>
      </c>
      <c r="X14" s="17">
        <f t="shared" si="14"/>
        <v>69</v>
      </c>
      <c r="Y14" s="17">
        <f t="shared" si="15"/>
        <v>67</v>
      </c>
      <c r="Z14" s="17">
        <f t="shared" si="16"/>
        <v>61</v>
      </c>
      <c r="AA14" s="17">
        <f t="shared" si="17"/>
        <v>72</v>
      </c>
    </row>
    <row r="15" spans="1:34" x14ac:dyDescent="0.25">
      <c r="B15" s="10" t="s">
        <v>80</v>
      </c>
      <c r="C15" s="10" t="s">
        <v>81</v>
      </c>
      <c r="D15">
        <v>1</v>
      </c>
      <c r="E15">
        <v>0</v>
      </c>
      <c r="F15">
        <v>3</v>
      </c>
      <c r="G15">
        <v>15</v>
      </c>
      <c r="H15">
        <v>16</v>
      </c>
      <c r="I15">
        <v>6</v>
      </c>
      <c r="J15">
        <v>3</v>
      </c>
      <c r="K15">
        <v>3</v>
      </c>
      <c r="L15">
        <v>0</v>
      </c>
      <c r="M15">
        <v>0</v>
      </c>
      <c r="O15" s="10" t="s">
        <v>296</v>
      </c>
      <c r="P15" s="10" t="s">
        <v>710</v>
      </c>
      <c r="Q15" s="10" t="s">
        <v>85</v>
      </c>
      <c r="R15" s="17">
        <f t="shared" si="8"/>
        <v>0</v>
      </c>
      <c r="S15" s="17">
        <f t="shared" si="9"/>
        <v>0</v>
      </c>
      <c r="T15" s="17">
        <f t="shared" si="10"/>
        <v>0</v>
      </c>
      <c r="U15" s="17">
        <f t="shared" si="11"/>
        <v>0</v>
      </c>
      <c r="V15" s="17">
        <f t="shared" si="12"/>
        <v>0</v>
      </c>
      <c r="W15" s="17">
        <f t="shared" si="13"/>
        <v>0</v>
      </c>
      <c r="X15" s="17">
        <f t="shared" si="14"/>
        <v>1</v>
      </c>
      <c r="Y15" s="17">
        <f t="shared" si="15"/>
        <v>9</v>
      </c>
      <c r="Z15" s="17">
        <f t="shared" si="16"/>
        <v>25</v>
      </c>
      <c r="AA15" s="17">
        <f t="shared" si="17"/>
        <v>39</v>
      </c>
    </row>
    <row r="16" spans="1:34" x14ac:dyDescent="0.25">
      <c r="B16" s="10" t="s">
        <v>82</v>
      </c>
      <c r="C16" s="10" t="s">
        <v>83</v>
      </c>
      <c r="D16">
        <v>16</v>
      </c>
      <c r="E16">
        <v>16</v>
      </c>
      <c r="F16">
        <v>9</v>
      </c>
      <c r="G16">
        <v>8</v>
      </c>
      <c r="H16">
        <v>9</v>
      </c>
      <c r="I16">
        <v>9</v>
      </c>
      <c r="J16">
        <v>9</v>
      </c>
      <c r="K16">
        <v>8</v>
      </c>
      <c r="L16">
        <v>10</v>
      </c>
      <c r="M16">
        <v>15</v>
      </c>
      <c r="O16" s="10" t="s">
        <v>296</v>
      </c>
      <c r="P16" s="10" t="s">
        <v>87</v>
      </c>
      <c r="Q16" s="10" t="s">
        <v>88</v>
      </c>
      <c r="R16" s="17">
        <f t="shared" si="8"/>
        <v>50</v>
      </c>
      <c r="S16" s="17">
        <f t="shared" si="9"/>
        <v>49</v>
      </c>
      <c r="T16" s="17">
        <f t="shared" si="10"/>
        <v>47</v>
      </c>
      <c r="U16" s="17">
        <f t="shared" si="11"/>
        <v>49</v>
      </c>
      <c r="V16" s="17">
        <f t="shared" si="12"/>
        <v>42</v>
      </c>
      <c r="W16" s="17">
        <f t="shared" si="13"/>
        <v>52</v>
      </c>
      <c r="X16" s="17">
        <f t="shared" si="14"/>
        <v>48</v>
      </c>
      <c r="Y16" s="17">
        <f t="shared" si="15"/>
        <v>52</v>
      </c>
      <c r="Z16" s="17">
        <f t="shared" si="16"/>
        <v>62</v>
      </c>
      <c r="AA16" s="17">
        <f t="shared" si="17"/>
        <v>60</v>
      </c>
    </row>
    <row r="17" spans="1:27" x14ac:dyDescent="0.25">
      <c r="B17" s="10" t="s">
        <v>84</v>
      </c>
      <c r="C17" s="10" t="s">
        <v>86</v>
      </c>
      <c r="D17">
        <v>42</v>
      </c>
      <c r="E17">
        <v>65</v>
      </c>
      <c r="F17">
        <v>72</v>
      </c>
      <c r="G17">
        <v>78</v>
      </c>
      <c r="H17">
        <v>80</v>
      </c>
      <c r="I17">
        <v>87</v>
      </c>
      <c r="J17">
        <v>69</v>
      </c>
      <c r="K17">
        <v>67</v>
      </c>
      <c r="L17">
        <v>61</v>
      </c>
      <c r="M17">
        <v>72</v>
      </c>
      <c r="O17" s="10" t="s">
        <v>296</v>
      </c>
      <c r="P17" s="10" t="s">
        <v>616</v>
      </c>
      <c r="Q17" s="10" t="s">
        <v>617</v>
      </c>
      <c r="R17" s="17">
        <f t="shared" si="8"/>
        <v>0</v>
      </c>
      <c r="S17" s="17">
        <f t="shared" si="9"/>
        <v>0</v>
      </c>
      <c r="T17" s="17">
        <f t="shared" si="10"/>
        <v>0</v>
      </c>
      <c r="U17" s="17">
        <f t="shared" si="11"/>
        <v>0</v>
      </c>
      <c r="V17" s="17">
        <f t="shared" si="12"/>
        <v>0</v>
      </c>
      <c r="W17" s="17">
        <f t="shared" si="13"/>
        <v>0</v>
      </c>
      <c r="X17" s="17">
        <f t="shared" si="14"/>
        <v>0</v>
      </c>
      <c r="Y17" s="17">
        <f t="shared" si="15"/>
        <v>1</v>
      </c>
      <c r="Z17" s="17">
        <f t="shared" si="16"/>
        <v>0</v>
      </c>
      <c r="AA17" s="17">
        <f t="shared" si="17"/>
        <v>0</v>
      </c>
    </row>
    <row r="18" spans="1:27" x14ac:dyDescent="0.25">
      <c r="B18" s="10" t="s">
        <v>84</v>
      </c>
      <c r="C18" s="10" t="s">
        <v>85</v>
      </c>
      <c r="D18">
        <v>0</v>
      </c>
      <c r="E18">
        <v>0</v>
      </c>
      <c r="F18">
        <v>0</v>
      </c>
      <c r="G18">
        <v>0</v>
      </c>
      <c r="H18">
        <v>0</v>
      </c>
      <c r="I18">
        <v>0</v>
      </c>
      <c r="J18">
        <v>1</v>
      </c>
      <c r="K18">
        <v>9</v>
      </c>
      <c r="L18">
        <v>25</v>
      </c>
      <c r="M18">
        <v>39</v>
      </c>
      <c r="O18" s="10" t="s">
        <v>296</v>
      </c>
      <c r="P18" s="10" t="s">
        <v>89</v>
      </c>
      <c r="Q18" s="10" t="s">
        <v>90</v>
      </c>
      <c r="R18" s="17">
        <f t="shared" si="8"/>
        <v>0</v>
      </c>
      <c r="S18" s="17">
        <f t="shared" si="9"/>
        <v>0</v>
      </c>
      <c r="T18" s="17">
        <f t="shared" si="10"/>
        <v>0</v>
      </c>
      <c r="U18" s="17">
        <f t="shared" si="11"/>
        <v>9</v>
      </c>
      <c r="V18" s="17">
        <f t="shared" si="12"/>
        <v>20</v>
      </c>
      <c r="W18" s="17">
        <f t="shared" si="13"/>
        <v>23</v>
      </c>
      <c r="X18" s="17">
        <f t="shared" si="14"/>
        <v>32</v>
      </c>
      <c r="Y18" s="17">
        <f t="shared" si="15"/>
        <v>41</v>
      </c>
      <c r="Z18" s="17">
        <f t="shared" si="16"/>
        <v>30</v>
      </c>
      <c r="AA18" s="17">
        <f t="shared" si="17"/>
        <v>43</v>
      </c>
    </row>
    <row r="19" spans="1:27" x14ac:dyDescent="0.25">
      <c r="B19" s="10" t="s">
        <v>87</v>
      </c>
      <c r="C19" s="10" t="s">
        <v>88</v>
      </c>
      <c r="D19">
        <v>50</v>
      </c>
      <c r="E19">
        <v>49</v>
      </c>
      <c r="F19">
        <v>47</v>
      </c>
      <c r="G19">
        <v>49</v>
      </c>
      <c r="H19">
        <v>42</v>
      </c>
      <c r="I19">
        <v>52</v>
      </c>
      <c r="J19">
        <v>48</v>
      </c>
      <c r="K19">
        <v>52</v>
      </c>
      <c r="L19">
        <v>62</v>
      </c>
      <c r="M19">
        <v>60</v>
      </c>
      <c r="O19" s="10" t="s">
        <v>296</v>
      </c>
      <c r="P19" s="10" t="s">
        <v>91</v>
      </c>
      <c r="Q19" s="10" t="s">
        <v>92</v>
      </c>
      <c r="R19" s="17">
        <f t="shared" si="8"/>
        <v>75</v>
      </c>
      <c r="S19" s="17">
        <f t="shared" si="9"/>
        <v>96</v>
      </c>
      <c r="T19" s="17">
        <f t="shared" si="10"/>
        <v>74</v>
      </c>
      <c r="U19" s="17">
        <f t="shared" si="11"/>
        <v>68</v>
      </c>
      <c r="V19" s="17">
        <f t="shared" si="12"/>
        <v>61</v>
      </c>
      <c r="W19" s="17">
        <f t="shared" si="13"/>
        <v>60</v>
      </c>
      <c r="X19" s="17">
        <f t="shared" si="14"/>
        <v>53</v>
      </c>
      <c r="Y19" s="17">
        <f t="shared" si="15"/>
        <v>49</v>
      </c>
      <c r="Z19" s="17">
        <f t="shared" si="16"/>
        <v>47</v>
      </c>
      <c r="AA19" s="17">
        <f t="shared" si="17"/>
        <v>55</v>
      </c>
    </row>
    <row r="20" spans="1:27" x14ac:dyDescent="0.25">
      <c r="B20" s="10" t="s">
        <v>616</v>
      </c>
      <c r="C20" s="10" t="s">
        <v>617</v>
      </c>
      <c r="D20">
        <v>0</v>
      </c>
      <c r="E20">
        <v>0</v>
      </c>
      <c r="F20">
        <v>0</v>
      </c>
      <c r="G20">
        <v>0</v>
      </c>
      <c r="H20">
        <v>0</v>
      </c>
      <c r="I20">
        <v>0</v>
      </c>
      <c r="J20">
        <v>0</v>
      </c>
      <c r="K20">
        <v>1</v>
      </c>
      <c r="L20">
        <v>0</v>
      </c>
      <c r="M20">
        <v>0</v>
      </c>
      <c r="O20" s="10" t="s">
        <v>296</v>
      </c>
      <c r="P20" s="10" t="s">
        <v>93</v>
      </c>
      <c r="Q20" s="10" t="s">
        <v>94</v>
      </c>
      <c r="R20" s="17">
        <f t="shared" si="8"/>
        <v>25</v>
      </c>
      <c r="S20" s="17">
        <f t="shared" si="9"/>
        <v>36</v>
      </c>
      <c r="T20" s="17">
        <f t="shared" si="10"/>
        <v>37</v>
      </c>
      <c r="U20" s="17">
        <f t="shared" si="11"/>
        <v>33</v>
      </c>
      <c r="V20" s="17">
        <f t="shared" si="12"/>
        <v>37</v>
      </c>
      <c r="W20" s="17">
        <f t="shared" si="13"/>
        <v>45</v>
      </c>
      <c r="X20" s="17">
        <f t="shared" si="14"/>
        <v>35</v>
      </c>
      <c r="Y20" s="17">
        <f t="shared" si="15"/>
        <v>29</v>
      </c>
      <c r="Z20" s="17">
        <f t="shared" si="16"/>
        <v>33</v>
      </c>
      <c r="AA20" s="17">
        <f t="shared" si="17"/>
        <v>37</v>
      </c>
    </row>
    <row r="21" spans="1:27" x14ac:dyDescent="0.25">
      <c r="B21" s="10" t="s">
        <v>89</v>
      </c>
      <c r="C21" s="10" t="s">
        <v>90</v>
      </c>
      <c r="D21">
        <v>0</v>
      </c>
      <c r="E21">
        <v>0</v>
      </c>
      <c r="F21">
        <v>0</v>
      </c>
      <c r="G21">
        <v>9</v>
      </c>
      <c r="H21">
        <v>20</v>
      </c>
      <c r="I21">
        <v>23</v>
      </c>
      <c r="J21">
        <v>32</v>
      </c>
      <c r="K21">
        <v>41</v>
      </c>
      <c r="L21">
        <v>30</v>
      </c>
      <c r="M21">
        <v>43</v>
      </c>
      <c r="O21" s="10" t="s">
        <v>296</v>
      </c>
      <c r="P21" s="10" t="s">
        <v>95</v>
      </c>
      <c r="Q21" s="10" t="s">
        <v>96</v>
      </c>
      <c r="R21" s="17">
        <f t="shared" si="8"/>
        <v>45</v>
      </c>
      <c r="S21" s="17">
        <f t="shared" si="9"/>
        <v>40</v>
      </c>
      <c r="T21" s="17">
        <f t="shared" si="10"/>
        <v>33</v>
      </c>
      <c r="U21" s="17">
        <f t="shared" si="11"/>
        <v>23</v>
      </c>
      <c r="V21" s="17">
        <f t="shared" si="12"/>
        <v>29</v>
      </c>
      <c r="W21" s="17">
        <f t="shared" si="13"/>
        <v>26</v>
      </c>
      <c r="X21" s="17">
        <f t="shared" si="14"/>
        <v>28</v>
      </c>
      <c r="Y21" s="17">
        <f t="shared" si="15"/>
        <v>30</v>
      </c>
      <c r="Z21" s="17">
        <f t="shared" si="16"/>
        <v>39</v>
      </c>
      <c r="AA21" s="17">
        <f t="shared" si="17"/>
        <v>49</v>
      </c>
    </row>
    <row r="22" spans="1:27" x14ac:dyDescent="0.25">
      <c r="B22" s="10" t="s">
        <v>91</v>
      </c>
      <c r="C22" s="10" t="s">
        <v>92</v>
      </c>
      <c r="D22">
        <v>75</v>
      </c>
      <c r="E22">
        <v>96</v>
      </c>
      <c r="F22">
        <v>74</v>
      </c>
      <c r="G22">
        <v>68</v>
      </c>
      <c r="H22">
        <v>61</v>
      </c>
      <c r="I22">
        <v>60</v>
      </c>
      <c r="J22">
        <v>53</v>
      </c>
      <c r="K22">
        <v>49</v>
      </c>
      <c r="L22">
        <v>47</v>
      </c>
      <c r="M22">
        <v>55</v>
      </c>
      <c r="O22" s="79" t="s">
        <v>296</v>
      </c>
      <c r="P22" s="79" t="s">
        <v>352</v>
      </c>
      <c r="Q22" s="79" t="s">
        <v>353</v>
      </c>
      <c r="R22" s="80">
        <f>D25</f>
        <v>3</v>
      </c>
      <c r="S22" s="80">
        <f t="shared" si="9"/>
        <v>1</v>
      </c>
      <c r="T22" s="80">
        <f t="shared" si="10"/>
        <v>0</v>
      </c>
      <c r="U22" s="80">
        <f t="shared" si="11"/>
        <v>0</v>
      </c>
      <c r="V22" s="80">
        <f t="shared" si="12"/>
        <v>0</v>
      </c>
      <c r="W22" s="80">
        <f t="shared" si="13"/>
        <v>0</v>
      </c>
      <c r="X22" s="80">
        <f t="shared" si="14"/>
        <v>0</v>
      </c>
      <c r="Y22" s="80">
        <f t="shared" si="15"/>
        <v>0</v>
      </c>
      <c r="Z22" s="80">
        <f t="shared" si="16"/>
        <v>0</v>
      </c>
      <c r="AA22" s="80">
        <f t="shared" si="17"/>
        <v>0</v>
      </c>
    </row>
    <row r="23" spans="1:27" x14ac:dyDescent="0.25">
      <c r="B23" s="10" t="s">
        <v>93</v>
      </c>
      <c r="C23" s="10" t="s">
        <v>94</v>
      </c>
      <c r="D23">
        <v>25</v>
      </c>
      <c r="E23">
        <v>36</v>
      </c>
      <c r="F23">
        <v>37</v>
      </c>
      <c r="G23">
        <v>33</v>
      </c>
      <c r="H23">
        <v>37</v>
      </c>
      <c r="I23">
        <v>45</v>
      </c>
      <c r="J23">
        <v>35</v>
      </c>
      <c r="K23">
        <v>29</v>
      </c>
      <c r="L23">
        <v>33</v>
      </c>
      <c r="M23">
        <v>37</v>
      </c>
      <c r="O23" s="40" t="s">
        <v>297</v>
      </c>
      <c r="P23" s="10" t="s">
        <v>730</v>
      </c>
      <c r="Q23" s="10" t="s">
        <v>731</v>
      </c>
      <c r="R23" s="82">
        <f t="shared" ref="R23:AA23" si="20">D29</f>
        <v>0</v>
      </c>
      <c r="S23" s="82">
        <f t="shared" si="20"/>
        <v>0</v>
      </c>
      <c r="T23" s="82">
        <f t="shared" si="20"/>
        <v>0</v>
      </c>
      <c r="U23" s="82">
        <f t="shared" si="20"/>
        <v>0</v>
      </c>
      <c r="V23" s="82">
        <f t="shared" si="20"/>
        <v>0</v>
      </c>
      <c r="W23" s="82">
        <f t="shared" si="20"/>
        <v>0</v>
      </c>
      <c r="X23" s="82">
        <f t="shared" si="20"/>
        <v>0</v>
      </c>
      <c r="Y23" s="82">
        <f t="shared" si="20"/>
        <v>0</v>
      </c>
      <c r="Z23" s="82">
        <f t="shared" si="20"/>
        <v>0</v>
      </c>
      <c r="AA23" s="82">
        <f t="shared" si="20"/>
        <v>1</v>
      </c>
    </row>
    <row r="24" spans="1:27" x14ac:dyDescent="0.25">
      <c r="B24" s="10" t="s">
        <v>95</v>
      </c>
      <c r="C24" s="10" t="s">
        <v>96</v>
      </c>
      <c r="D24">
        <v>45</v>
      </c>
      <c r="E24">
        <v>40</v>
      </c>
      <c r="F24">
        <v>33</v>
      </c>
      <c r="G24">
        <v>23</v>
      </c>
      <c r="H24">
        <v>29</v>
      </c>
      <c r="I24">
        <v>26</v>
      </c>
      <c r="J24">
        <v>28</v>
      </c>
      <c r="K24">
        <v>30</v>
      </c>
      <c r="L24">
        <v>39</v>
      </c>
      <c r="M24">
        <v>49</v>
      </c>
      <c r="O24" t="s">
        <v>297</v>
      </c>
      <c r="P24" s="10" t="s">
        <v>97</v>
      </c>
      <c r="Q24" s="10" t="s">
        <v>98</v>
      </c>
      <c r="R24" s="17">
        <f t="shared" ref="R24:R36" si="21">D30</f>
        <v>0</v>
      </c>
      <c r="S24" s="17">
        <f t="shared" ref="S24:S36" si="22">E30</f>
        <v>0</v>
      </c>
      <c r="T24" s="17">
        <f t="shared" ref="T24:T36" si="23">F30</f>
        <v>0</v>
      </c>
      <c r="U24" s="17">
        <f t="shared" ref="U24:U36" si="24">G30</f>
        <v>0</v>
      </c>
      <c r="V24" s="17">
        <f t="shared" ref="V24:V36" si="25">H30</f>
        <v>0</v>
      </c>
      <c r="W24" s="17">
        <f t="shared" ref="W24:W36" si="26">I30</f>
        <v>5</v>
      </c>
      <c r="X24" s="17">
        <f t="shared" ref="X24:X36" si="27">J30</f>
        <v>5</v>
      </c>
      <c r="Y24" s="17">
        <f t="shared" ref="Y24:Y36" si="28">K30</f>
        <v>4</v>
      </c>
      <c r="Z24" s="17">
        <f t="shared" ref="Z24:Z36" si="29">L30</f>
        <v>8</v>
      </c>
      <c r="AA24" s="17">
        <f t="shared" ref="AA24:AA36" si="30">M30</f>
        <v>8</v>
      </c>
    </row>
    <row r="25" spans="1:27" x14ac:dyDescent="0.25">
      <c r="B25" s="10" t="s">
        <v>352</v>
      </c>
      <c r="C25" s="10" t="s">
        <v>353</v>
      </c>
      <c r="D25">
        <v>3</v>
      </c>
      <c r="E25">
        <v>1</v>
      </c>
      <c r="F25">
        <v>0</v>
      </c>
      <c r="G25">
        <v>0</v>
      </c>
      <c r="H25">
        <v>0</v>
      </c>
      <c r="I25">
        <v>0</v>
      </c>
      <c r="J25">
        <v>0</v>
      </c>
      <c r="K25">
        <v>0</v>
      </c>
      <c r="L25">
        <v>0</v>
      </c>
      <c r="M25">
        <v>0</v>
      </c>
      <c r="O25" t="s">
        <v>297</v>
      </c>
      <c r="P25" s="10" t="s">
        <v>99</v>
      </c>
      <c r="Q25" s="10" t="s">
        <v>100</v>
      </c>
      <c r="R25" s="17">
        <f t="shared" si="21"/>
        <v>0</v>
      </c>
      <c r="S25" s="17">
        <f t="shared" si="22"/>
        <v>0</v>
      </c>
      <c r="T25" s="17">
        <f t="shared" si="23"/>
        <v>0</v>
      </c>
      <c r="U25" s="17">
        <f t="shared" si="24"/>
        <v>0</v>
      </c>
      <c r="V25" s="17">
        <f t="shared" si="25"/>
        <v>0</v>
      </c>
      <c r="W25" s="17">
        <f t="shared" si="26"/>
        <v>78</v>
      </c>
      <c r="X25" s="17">
        <f t="shared" si="27"/>
        <v>66</v>
      </c>
      <c r="Y25" s="17">
        <f t="shared" si="28"/>
        <v>65</v>
      </c>
      <c r="Z25" s="17">
        <f t="shared" si="29"/>
        <v>56</v>
      </c>
      <c r="AA25" s="17">
        <f t="shared" si="30"/>
        <v>44</v>
      </c>
    </row>
    <row r="26" spans="1:27" x14ac:dyDescent="0.25">
      <c r="A26" s="10" t="s">
        <v>72</v>
      </c>
      <c r="D26" t="s">
        <v>39</v>
      </c>
      <c r="E26" t="s">
        <v>39</v>
      </c>
      <c r="F26" t="s">
        <v>39</v>
      </c>
      <c r="G26" t="s">
        <v>39</v>
      </c>
      <c r="H26" t="s">
        <v>39</v>
      </c>
      <c r="I26" t="s">
        <v>39</v>
      </c>
      <c r="J26" t="s">
        <v>39</v>
      </c>
      <c r="K26" t="s">
        <v>39</v>
      </c>
      <c r="L26" t="s">
        <v>39</v>
      </c>
      <c r="M26" t="s">
        <v>39</v>
      </c>
      <c r="O26" t="s">
        <v>297</v>
      </c>
      <c r="P26" s="10" t="s">
        <v>101</v>
      </c>
      <c r="Q26" s="10" t="s">
        <v>102</v>
      </c>
      <c r="R26" s="17">
        <f t="shared" si="21"/>
        <v>0</v>
      </c>
      <c r="S26" s="17">
        <f t="shared" si="22"/>
        <v>0</v>
      </c>
      <c r="T26" s="17">
        <f t="shared" si="23"/>
        <v>0</v>
      </c>
      <c r="U26" s="17">
        <f t="shared" si="24"/>
        <v>0</v>
      </c>
      <c r="V26" s="17">
        <f t="shared" si="25"/>
        <v>0</v>
      </c>
      <c r="W26" s="17">
        <f t="shared" si="26"/>
        <v>480</v>
      </c>
      <c r="X26" s="17">
        <f t="shared" si="27"/>
        <v>501</v>
      </c>
      <c r="Y26" s="17">
        <f t="shared" si="28"/>
        <v>494</v>
      </c>
      <c r="Z26" s="17">
        <f t="shared" si="29"/>
        <v>493</v>
      </c>
      <c r="AA26" s="17">
        <f t="shared" si="30"/>
        <v>529</v>
      </c>
    </row>
    <row r="27" spans="1:27" x14ac:dyDescent="0.25">
      <c r="A27" s="10" t="s">
        <v>73</v>
      </c>
      <c r="D27">
        <v>345</v>
      </c>
      <c r="E27">
        <v>406</v>
      </c>
      <c r="F27">
        <v>365</v>
      </c>
      <c r="G27">
        <v>375</v>
      </c>
      <c r="H27">
        <v>400</v>
      </c>
      <c r="I27">
        <v>397</v>
      </c>
      <c r="J27">
        <v>378</v>
      </c>
      <c r="K27">
        <v>379</v>
      </c>
      <c r="L27">
        <v>401</v>
      </c>
      <c r="M27">
        <v>484</v>
      </c>
      <c r="O27" t="s">
        <v>297</v>
      </c>
      <c r="P27" s="10" t="s">
        <v>712</v>
      </c>
      <c r="Q27" s="10" t="s">
        <v>104</v>
      </c>
      <c r="R27" s="17">
        <f t="shared" si="21"/>
        <v>0</v>
      </c>
      <c r="S27" s="17">
        <f t="shared" si="22"/>
        <v>0</v>
      </c>
      <c r="T27" s="17">
        <f t="shared" si="23"/>
        <v>0</v>
      </c>
      <c r="U27" s="17">
        <f t="shared" si="24"/>
        <v>0</v>
      </c>
      <c r="V27" s="17">
        <f t="shared" si="25"/>
        <v>0</v>
      </c>
      <c r="W27" s="17">
        <f t="shared" si="26"/>
        <v>4</v>
      </c>
      <c r="X27" s="17">
        <f t="shared" si="27"/>
        <v>6</v>
      </c>
      <c r="Y27" s="17">
        <f t="shared" si="28"/>
        <v>5</v>
      </c>
      <c r="Z27" s="17">
        <f t="shared" si="29"/>
        <v>7</v>
      </c>
      <c r="AA27" s="17">
        <f t="shared" si="30"/>
        <v>11</v>
      </c>
    </row>
    <row r="28" spans="1:27" x14ac:dyDescent="0.25">
      <c r="B28" s="10"/>
      <c r="C28" s="10"/>
      <c r="O28" t="s">
        <v>297</v>
      </c>
      <c r="P28" s="10" t="s">
        <v>711</v>
      </c>
      <c r="Q28" s="10" t="s">
        <v>105</v>
      </c>
      <c r="R28" s="17">
        <f t="shared" si="21"/>
        <v>0</v>
      </c>
      <c r="S28" s="17">
        <f t="shared" si="22"/>
        <v>0</v>
      </c>
      <c r="T28" s="17">
        <f t="shared" si="23"/>
        <v>0</v>
      </c>
      <c r="U28" s="17">
        <f t="shared" si="24"/>
        <v>0</v>
      </c>
      <c r="V28" s="17">
        <f t="shared" si="25"/>
        <v>0</v>
      </c>
      <c r="W28" s="17">
        <f t="shared" si="26"/>
        <v>13</v>
      </c>
      <c r="X28" s="17">
        <f t="shared" si="27"/>
        <v>40</v>
      </c>
      <c r="Y28" s="17">
        <f t="shared" si="28"/>
        <v>76</v>
      </c>
      <c r="Z28" s="17">
        <f t="shared" si="29"/>
        <v>112</v>
      </c>
      <c r="AA28" s="17">
        <f t="shared" si="30"/>
        <v>119</v>
      </c>
    </row>
    <row r="29" spans="1:27" x14ac:dyDescent="0.25">
      <c r="A29" s="10" t="s">
        <v>45</v>
      </c>
      <c r="B29" s="10" t="s">
        <v>730</v>
      </c>
      <c r="C29" s="10" t="s">
        <v>731</v>
      </c>
      <c r="D29">
        <v>0</v>
      </c>
      <c r="E29">
        <v>0</v>
      </c>
      <c r="F29">
        <v>0</v>
      </c>
      <c r="G29">
        <v>0</v>
      </c>
      <c r="H29">
        <v>0</v>
      </c>
      <c r="I29">
        <v>0</v>
      </c>
      <c r="J29">
        <v>0</v>
      </c>
      <c r="K29">
        <v>0</v>
      </c>
      <c r="L29">
        <v>0</v>
      </c>
      <c r="M29">
        <v>1</v>
      </c>
      <c r="O29" t="s">
        <v>297</v>
      </c>
      <c r="P29" s="10" t="s">
        <v>80</v>
      </c>
      <c r="Q29" s="10" t="s">
        <v>81</v>
      </c>
      <c r="R29" s="17">
        <f t="shared" si="21"/>
        <v>0</v>
      </c>
      <c r="S29" s="17">
        <f t="shared" si="22"/>
        <v>0</v>
      </c>
      <c r="T29" s="17">
        <f t="shared" si="23"/>
        <v>0</v>
      </c>
      <c r="U29" s="17">
        <f t="shared" si="24"/>
        <v>0</v>
      </c>
      <c r="V29" s="17">
        <f t="shared" si="25"/>
        <v>0</v>
      </c>
      <c r="W29" s="17">
        <f t="shared" si="26"/>
        <v>20</v>
      </c>
      <c r="X29" s="17">
        <f t="shared" si="27"/>
        <v>17</v>
      </c>
      <c r="Y29" s="17">
        <f t="shared" si="28"/>
        <v>21</v>
      </c>
      <c r="Z29" s="17">
        <f t="shared" si="29"/>
        <v>39</v>
      </c>
      <c r="AA29" s="17">
        <f t="shared" si="30"/>
        <v>84</v>
      </c>
    </row>
    <row r="30" spans="1:27" x14ac:dyDescent="0.25">
      <c r="B30" s="10" t="s">
        <v>97</v>
      </c>
      <c r="C30" s="10" t="s">
        <v>98</v>
      </c>
      <c r="D30">
        <v>0</v>
      </c>
      <c r="E30">
        <v>0</v>
      </c>
      <c r="F30">
        <v>0</v>
      </c>
      <c r="G30">
        <v>0</v>
      </c>
      <c r="H30">
        <v>0</v>
      </c>
      <c r="I30">
        <v>5</v>
      </c>
      <c r="J30">
        <v>5</v>
      </c>
      <c r="K30">
        <v>4</v>
      </c>
      <c r="L30">
        <v>8</v>
      </c>
      <c r="M30">
        <v>8</v>
      </c>
      <c r="O30" t="s">
        <v>297</v>
      </c>
      <c r="P30" s="10" t="s">
        <v>618</v>
      </c>
      <c r="Q30" s="10" t="s">
        <v>619</v>
      </c>
      <c r="R30" s="17">
        <f t="shared" si="21"/>
        <v>0</v>
      </c>
      <c r="S30" s="17">
        <f t="shared" si="22"/>
        <v>0</v>
      </c>
      <c r="T30" s="17">
        <f t="shared" si="23"/>
        <v>0</v>
      </c>
      <c r="U30" s="17">
        <f t="shared" si="24"/>
        <v>0</v>
      </c>
      <c r="V30" s="17">
        <f t="shared" si="25"/>
        <v>0</v>
      </c>
      <c r="W30" s="17">
        <f t="shared" si="26"/>
        <v>0</v>
      </c>
      <c r="X30" s="17">
        <f t="shared" si="27"/>
        <v>0</v>
      </c>
      <c r="Y30" s="17">
        <f t="shared" si="28"/>
        <v>1</v>
      </c>
      <c r="Z30" s="17">
        <f t="shared" si="29"/>
        <v>0</v>
      </c>
      <c r="AA30" s="17">
        <f t="shared" si="30"/>
        <v>2</v>
      </c>
    </row>
    <row r="31" spans="1:27" x14ac:dyDescent="0.25">
      <c r="B31" s="10" t="s">
        <v>99</v>
      </c>
      <c r="C31" s="10" t="s">
        <v>100</v>
      </c>
      <c r="D31">
        <v>0</v>
      </c>
      <c r="E31">
        <v>0</v>
      </c>
      <c r="F31">
        <v>0</v>
      </c>
      <c r="G31">
        <v>0</v>
      </c>
      <c r="H31">
        <v>0</v>
      </c>
      <c r="I31">
        <v>78</v>
      </c>
      <c r="J31">
        <v>66</v>
      </c>
      <c r="K31">
        <v>65</v>
      </c>
      <c r="L31">
        <v>56</v>
      </c>
      <c r="M31">
        <v>44</v>
      </c>
      <c r="O31" t="s">
        <v>297</v>
      </c>
      <c r="P31" s="10" t="s">
        <v>106</v>
      </c>
      <c r="Q31" s="10" t="s">
        <v>107</v>
      </c>
      <c r="R31" s="17">
        <f t="shared" si="21"/>
        <v>0</v>
      </c>
      <c r="S31" s="17">
        <f t="shared" si="22"/>
        <v>0</v>
      </c>
      <c r="T31" s="17">
        <f t="shared" si="23"/>
        <v>0</v>
      </c>
      <c r="U31" s="17">
        <f t="shared" si="24"/>
        <v>0</v>
      </c>
      <c r="V31" s="17">
        <f t="shared" si="25"/>
        <v>0</v>
      </c>
      <c r="W31" s="17">
        <f t="shared" si="26"/>
        <v>41</v>
      </c>
      <c r="X31" s="17">
        <f t="shared" si="27"/>
        <v>33</v>
      </c>
      <c r="Y31" s="17">
        <f t="shared" si="28"/>
        <v>29</v>
      </c>
      <c r="Z31" s="17">
        <f t="shared" si="29"/>
        <v>34</v>
      </c>
      <c r="AA31" s="17">
        <f t="shared" si="30"/>
        <v>41</v>
      </c>
    </row>
    <row r="32" spans="1:27" x14ac:dyDescent="0.25">
      <c r="B32" s="10" t="s">
        <v>101</v>
      </c>
      <c r="C32" s="10" t="s">
        <v>102</v>
      </c>
      <c r="D32">
        <v>0</v>
      </c>
      <c r="E32">
        <v>0</v>
      </c>
      <c r="F32">
        <v>0</v>
      </c>
      <c r="G32">
        <v>0</v>
      </c>
      <c r="H32">
        <v>0</v>
      </c>
      <c r="I32">
        <v>480</v>
      </c>
      <c r="J32">
        <v>501</v>
      </c>
      <c r="K32">
        <v>494</v>
      </c>
      <c r="L32">
        <v>493</v>
      </c>
      <c r="M32">
        <v>529</v>
      </c>
      <c r="O32" t="s">
        <v>297</v>
      </c>
      <c r="P32" s="10" t="s">
        <v>108</v>
      </c>
      <c r="Q32" s="10" t="s">
        <v>109</v>
      </c>
      <c r="R32" s="17">
        <f t="shared" si="21"/>
        <v>0</v>
      </c>
      <c r="S32" s="17">
        <f t="shared" si="22"/>
        <v>0</v>
      </c>
      <c r="T32" s="17">
        <f t="shared" si="23"/>
        <v>0</v>
      </c>
      <c r="U32" s="17">
        <f t="shared" si="24"/>
        <v>0</v>
      </c>
      <c r="V32" s="17">
        <f t="shared" si="25"/>
        <v>0</v>
      </c>
      <c r="W32" s="17">
        <f t="shared" si="26"/>
        <v>0</v>
      </c>
      <c r="X32" s="17">
        <f t="shared" si="27"/>
        <v>9</v>
      </c>
      <c r="Y32" s="17">
        <f t="shared" si="28"/>
        <v>17</v>
      </c>
      <c r="Z32" s="17">
        <f t="shared" si="29"/>
        <v>19</v>
      </c>
      <c r="AA32" s="17">
        <f t="shared" si="30"/>
        <v>12</v>
      </c>
    </row>
    <row r="33" spans="1:27" x14ac:dyDescent="0.25">
      <c r="B33" s="10" t="s">
        <v>103</v>
      </c>
      <c r="C33" s="10" t="s">
        <v>104</v>
      </c>
      <c r="D33">
        <v>0</v>
      </c>
      <c r="E33">
        <v>0</v>
      </c>
      <c r="F33">
        <v>0</v>
      </c>
      <c r="G33">
        <v>0</v>
      </c>
      <c r="H33">
        <v>0</v>
      </c>
      <c r="I33">
        <v>4</v>
      </c>
      <c r="J33">
        <v>6</v>
      </c>
      <c r="K33">
        <v>5</v>
      </c>
      <c r="L33">
        <v>7</v>
      </c>
      <c r="M33">
        <v>11</v>
      </c>
      <c r="O33" t="s">
        <v>297</v>
      </c>
      <c r="P33" s="10" t="s">
        <v>110</v>
      </c>
      <c r="Q33" s="10" t="s">
        <v>111</v>
      </c>
      <c r="R33" s="17">
        <f t="shared" si="21"/>
        <v>0</v>
      </c>
      <c r="S33" s="17">
        <f t="shared" si="22"/>
        <v>0</v>
      </c>
      <c r="T33" s="17">
        <f t="shared" si="23"/>
        <v>0</v>
      </c>
      <c r="U33" s="17">
        <f t="shared" si="24"/>
        <v>0</v>
      </c>
      <c r="V33" s="17">
        <f t="shared" si="25"/>
        <v>0</v>
      </c>
      <c r="W33" s="17">
        <f t="shared" si="26"/>
        <v>7</v>
      </c>
      <c r="X33" s="17">
        <f t="shared" si="27"/>
        <v>5</v>
      </c>
      <c r="Y33" s="17">
        <f t="shared" si="28"/>
        <v>9</v>
      </c>
      <c r="Z33" s="17">
        <f t="shared" si="29"/>
        <v>36</v>
      </c>
      <c r="AA33" s="17">
        <f t="shared" si="30"/>
        <v>68</v>
      </c>
    </row>
    <row r="34" spans="1:27" x14ac:dyDescent="0.25">
      <c r="B34" s="10" t="s">
        <v>103</v>
      </c>
      <c r="C34" s="10" t="s">
        <v>105</v>
      </c>
      <c r="D34">
        <v>0</v>
      </c>
      <c r="E34">
        <v>0</v>
      </c>
      <c r="F34">
        <v>0</v>
      </c>
      <c r="G34">
        <v>0</v>
      </c>
      <c r="H34">
        <v>0</v>
      </c>
      <c r="I34">
        <v>13</v>
      </c>
      <c r="J34">
        <v>40</v>
      </c>
      <c r="K34">
        <v>76</v>
      </c>
      <c r="L34">
        <v>112</v>
      </c>
      <c r="M34">
        <v>119</v>
      </c>
      <c r="O34" t="s">
        <v>297</v>
      </c>
      <c r="P34" s="10" t="s">
        <v>112</v>
      </c>
      <c r="Q34" s="10" t="s">
        <v>113</v>
      </c>
      <c r="R34" s="17">
        <f t="shared" si="21"/>
        <v>0</v>
      </c>
      <c r="S34" s="17">
        <f t="shared" si="22"/>
        <v>0</v>
      </c>
      <c r="T34" s="17">
        <f t="shared" si="23"/>
        <v>0</v>
      </c>
      <c r="U34" s="17">
        <f t="shared" si="24"/>
        <v>0</v>
      </c>
      <c r="V34" s="17">
        <f t="shared" si="25"/>
        <v>0</v>
      </c>
      <c r="W34" s="17">
        <f t="shared" si="26"/>
        <v>0</v>
      </c>
      <c r="X34" s="17">
        <f t="shared" si="27"/>
        <v>1</v>
      </c>
      <c r="Y34" s="17">
        <f t="shared" si="28"/>
        <v>0</v>
      </c>
      <c r="Z34" s="17">
        <f t="shared" si="29"/>
        <v>0</v>
      </c>
      <c r="AA34" s="17">
        <f t="shared" si="30"/>
        <v>0</v>
      </c>
    </row>
    <row r="35" spans="1:27" x14ac:dyDescent="0.25">
      <c r="B35" s="10" t="s">
        <v>80</v>
      </c>
      <c r="C35" s="10" t="s">
        <v>81</v>
      </c>
      <c r="D35">
        <v>0</v>
      </c>
      <c r="E35">
        <v>0</v>
      </c>
      <c r="F35">
        <v>0</v>
      </c>
      <c r="G35">
        <v>0</v>
      </c>
      <c r="H35">
        <v>0</v>
      </c>
      <c r="I35">
        <v>20</v>
      </c>
      <c r="J35">
        <v>17</v>
      </c>
      <c r="K35">
        <v>21</v>
      </c>
      <c r="L35">
        <v>39</v>
      </c>
      <c r="M35">
        <v>84</v>
      </c>
      <c r="O35" t="s">
        <v>297</v>
      </c>
      <c r="P35" s="10" t="s">
        <v>672</v>
      </c>
      <c r="Q35" s="10" t="s">
        <v>673</v>
      </c>
      <c r="R35" s="17">
        <f t="shared" si="21"/>
        <v>0</v>
      </c>
      <c r="S35" s="17">
        <f t="shared" si="22"/>
        <v>0</v>
      </c>
      <c r="T35" s="17">
        <f t="shared" si="23"/>
        <v>0</v>
      </c>
      <c r="U35" s="17">
        <f t="shared" si="24"/>
        <v>0</v>
      </c>
      <c r="V35" s="17">
        <f t="shared" si="25"/>
        <v>0</v>
      </c>
      <c r="W35" s="17">
        <f t="shared" si="26"/>
        <v>0</v>
      </c>
      <c r="X35" s="17">
        <f t="shared" si="27"/>
        <v>0</v>
      </c>
      <c r="Y35" s="17">
        <f t="shared" si="28"/>
        <v>0</v>
      </c>
      <c r="Z35" s="17">
        <f t="shared" si="29"/>
        <v>1</v>
      </c>
      <c r="AA35" s="17">
        <f t="shared" si="30"/>
        <v>1</v>
      </c>
    </row>
    <row r="36" spans="1:27" x14ac:dyDescent="0.25">
      <c r="B36" s="10" t="s">
        <v>618</v>
      </c>
      <c r="C36" s="10" t="s">
        <v>619</v>
      </c>
      <c r="D36">
        <v>0</v>
      </c>
      <c r="E36">
        <v>0</v>
      </c>
      <c r="F36">
        <v>0</v>
      </c>
      <c r="G36">
        <v>0</v>
      </c>
      <c r="H36">
        <v>0</v>
      </c>
      <c r="I36">
        <v>0</v>
      </c>
      <c r="J36">
        <v>0</v>
      </c>
      <c r="K36">
        <v>1</v>
      </c>
      <c r="L36">
        <v>0</v>
      </c>
      <c r="M36">
        <v>2</v>
      </c>
      <c r="O36" s="35" t="s">
        <v>297</v>
      </c>
      <c r="P36" s="79" t="s">
        <v>114</v>
      </c>
      <c r="Q36" s="79" t="s">
        <v>115</v>
      </c>
      <c r="R36" s="80">
        <f t="shared" si="21"/>
        <v>0</v>
      </c>
      <c r="S36" s="80">
        <f t="shared" si="22"/>
        <v>0</v>
      </c>
      <c r="T36" s="80">
        <f t="shared" si="23"/>
        <v>0</v>
      </c>
      <c r="U36" s="80">
        <f t="shared" si="24"/>
        <v>0</v>
      </c>
      <c r="V36" s="80">
        <f t="shared" si="25"/>
        <v>0</v>
      </c>
      <c r="W36" s="80">
        <f t="shared" si="26"/>
        <v>86</v>
      </c>
      <c r="X36" s="80">
        <f t="shared" si="27"/>
        <v>96</v>
      </c>
      <c r="Y36" s="80">
        <f t="shared" si="28"/>
        <v>106</v>
      </c>
      <c r="Z36" s="80">
        <f t="shared" si="29"/>
        <v>118</v>
      </c>
      <c r="AA36" s="80">
        <f t="shared" si="30"/>
        <v>134</v>
      </c>
    </row>
    <row r="37" spans="1:27" x14ac:dyDescent="0.25">
      <c r="B37" s="10" t="s">
        <v>106</v>
      </c>
      <c r="C37" s="10" t="s">
        <v>107</v>
      </c>
      <c r="D37">
        <v>0</v>
      </c>
      <c r="E37">
        <v>0</v>
      </c>
      <c r="F37">
        <v>0</v>
      </c>
      <c r="G37">
        <v>0</v>
      </c>
      <c r="H37">
        <v>0</v>
      </c>
      <c r="I37">
        <v>41</v>
      </c>
      <c r="J37">
        <v>33</v>
      </c>
      <c r="K37">
        <v>29</v>
      </c>
      <c r="L37">
        <v>34</v>
      </c>
      <c r="M37">
        <v>41</v>
      </c>
      <c r="O37" t="s">
        <v>298</v>
      </c>
      <c r="P37" s="10" t="s">
        <v>116</v>
      </c>
      <c r="Q37" s="10" t="s">
        <v>117</v>
      </c>
      <c r="R37" s="17">
        <f>D46</f>
        <v>2</v>
      </c>
      <c r="S37" s="17">
        <f t="shared" ref="S37:S85" si="31">E46</f>
        <v>3</v>
      </c>
      <c r="T37" s="17">
        <f t="shared" ref="T37:T85" si="32">F46</f>
        <v>2</v>
      </c>
      <c r="U37" s="17">
        <f t="shared" ref="U37:U85" si="33">G46</f>
        <v>1</v>
      </c>
      <c r="V37" s="17">
        <f t="shared" ref="V37:V85" si="34">H46</f>
        <v>0</v>
      </c>
      <c r="W37" s="17">
        <f t="shared" ref="W37:W85" si="35">I46</f>
        <v>2</v>
      </c>
      <c r="X37" s="17">
        <f t="shared" ref="X37:X85" si="36">J46</f>
        <v>3</v>
      </c>
      <c r="Y37" s="17">
        <f t="shared" ref="Y37:Y85" si="37">K46</f>
        <v>1</v>
      </c>
      <c r="Z37" s="17">
        <f t="shared" ref="Z37:Z85" si="38">L46</f>
        <v>1</v>
      </c>
      <c r="AA37" s="17">
        <f t="shared" ref="AA37:AA85" si="39">M46</f>
        <v>6</v>
      </c>
    </row>
    <row r="38" spans="1:27" x14ac:dyDescent="0.25">
      <c r="B38" s="10" t="s">
        <v>108</v>
      </c>
      <c r="C38" s="10" t="s">
        <v>109</v>
      </c>
      <c r="D38">
        <v>0</v>
      </c>
      <c r="E38">
        <v>0</v>
      </c>
      <c r="F38">
        <v>0</v>
      </c>
      <c r="G38">
        <v>0</v>
      </c>
      <c r="H38">
        <v>0</v>
      </c>
      <c r="I38">
        <v>0</v>
      </c>
      <c r="J38">
        <v>9</v>
      </c>
      <c r="K38">
        <v>17</v>
      </c>
      <c r="L38">
        <v>19</v>
      </c>
      <c r="M38">
        <v>12</v>
      </c>
      <c r="O38" t="s">
        <v>298</v>
      </c>
      <c r="P38" s="10" t="s">
        <v>732</v>
      </c>
      <c r="Q38" s="10" t="s">
        <v>733</v>
      </c>
      <c r="R38" s="17">
        <f>D47</f>
        <v>0</v>
      </c>
      <c r="S38" s="17">
        <f t="shared" si="31"/>
        <v>0</v>
      </c>
      <c r="T38" s="17">
        <f t="shared" si="32"/>
        <v>0</v>
      </c>
      <c r="U38" s="17">
        <f t="shared" si="33"/>
        <v>0</v>
      </c>
      <c r="V38" s="17">
        <f t="shared" si="34"/>
        <v>0</v>
      </c>
      <c r="W38" s="17">
        <f t="shared" si="35"/>
        <v>0</v>
      </c>
      <c r="X38" s="17">
        <f t="shared" si="36"/>
        <v>0</v>
      </c>
      <c r="Y38" s="17">
        <f t="shared" si="37"/>
        <v>0</v>
      </c>
      <c r="Z38" s="17">
        <f t="shared" si="38"/>
        <v>0</v>
      </c>
      <c r="AA38" s="17">
        <f t="shared" si="39"/>
        <v>3</v>
      </c>
    </row>
    <row r="39" spans="1:27" x14ac:dyDescent="0.25">
      <c r="B39" s="10" t="s">
        <v>110</v>
      </c>
      <c r="C39" s="10" t="s">
        <v>111</v>
      </c>
      <c r="D39">
        <v>0</v>
      </c>
      <c r="E39">
        <v>0</v>
      </c>
      <c r="F39">
        <v>0</v>
      </c>
      <c r="G39">
        <v>0</v>
      </c>
      <c r="H39">
        <v>0</v>
      </c>
      <c r="I39">
        <v>7</v>
      </c>
      <c r="J39">
        <v>5</v>
      </c>
      <c r="K39">
        <v>9</v>
      </c>
      <c r="L39">
        <v>36</v>
      </c>
      <c r="M39">
        <v>68</v>
      </c>
      <c r="O39" t="s">
        <v>298</v>
      </c>
      <c r="P39" s="10" t="s">
        <v>620</v>
      </c>
      <c r="Q39" s="10" t="s">
        <v>621</v>
      </c>
      <c r="R39" s="17">
        <f t="shared" ref="R39:R85" si="40">D48</f>
        <v>0</v>
      </c>
      <c r="S39" s="17">
        <f t="shared" si="31"/>
        <v>0</v>
      </c>
      <c r="T39" s="17">
        <f t="shared" si="32"/>
        <v>0</v>
      </c>
      <c r="U39" s="17">
        <f t="shared" si="33"/>
        <v>0</v>
      </c>
      <c r="V39" s="17">
        <f t="shared" si="34"/>
        <v>0</v>
      </c>
      <c r="W39" s="17">
        <f t="shared" si="35"/>
        <v>0</v>
      </c>
      <c r="X39" s="17">
        <f t="shared" si="36"/>
        <v>0</v>
      </c>
      <c r="Y39" s="17">
        <f t="shared" si="37"/>
        <v>1</v>
      </c>
      <c r="Z39" s="17">
        <f t="shared" si="38"/>
        <v>1</v>
      </c>
      <c r="AA39" s="17">
        <f t="shared" si="39"/>
        <v>0</v>
      </c>
    </row>
    <row r="40" spans="1:27" x14ac:dyDescent="0.25">
      <c r="B40" s="10" t="s">
        <v>112</v>
      </c>
      <c r="C40" s="10" t="s">
        <v>113</v>
      </c>
      <c r="D40">
        <v>0</v>
      </c>
      <c r="E40">
        <v>0</v>
      </c>
      <c r="F40">
        <v>0</v>
      </c>
      <c r="G40">
        <v>0</v>
      </c>
      <c r="H40">
        <v>0</v>
      </c>
      <c r="I40">
        <v>0</v>
      </c>
      <c r="J40">
        <v>1</v>
      </c>
      <c r="K40">
        <v>0</v>
      </c>
      <c r="L40">
        <v>0</v>
      </c>
      <c r="M40">
        <v>0</v>
      </c>
      <c r="O40" t="s">
        <v>298</v>
      </c>
      <c r="P40" s="10" t="s">
        <v>118</v>
      </c>
      <c r="Q40" s="10" t="s">
        <v>119</v>
      </c>
      <c r="R40" s="17">
        <f t="shared" si="40"/>
        <v>10</v>
      </c>
      <c r="S40" s="17">
        <f t="shared" si="31"/>
        <v>25</v>
      </c>
      <c r="T40" s="17">
        <f t="shared" si="32"/>
        <v>21</v>
      </c>
      <c r="U40" s="17">
        <f t="shared" si="33"/>
        <v>19</v>
      </c>
      <c r="V40" s="17">
        <f t="shared" si="34"/>
        <v>17</v>
      </c>
      <c r="W40" s="17">
        <f t="shared" si="35"/>
        <v>11</v>
      </c>
      <c r="X40" s="17">
        <f t="shared" si="36"/>
        <v>7</v>
      </c>
      <c r="Y40" s="17">
        <f t="shared" si="37"/>
        <v>10</v>
      </c>
      <c r="Z40" s="17">
        <f t="shared" si="38"/>
        <v>8</v>
      </c>
      <c r="AA40" s="17">
        <f t="shared" si="39"/>
        <v>6</v>
      </c>
    </row>
    <row r="41" spans="1:27" x14ac:dyDescent="0.25">
      <c r="A41" s="10"/>
      <c r="B41" s="10" t="s">
        <v>672</v>
      </c>
      <c r="C41" s="10" t="s">
        <v>673</v>
      </c>
      <c r="D41">
        <v>0</v>
      </c>
      <c r="E41">
        <v>0</v>
      </c>
      <c r="F41">
        <v>0</v>
      </c>
      <c r="G41">
        <v>0</v>
      </c>
      <c r="H41">
        <v>0</v>
      </c>
      <c r="I41">
        <v>0</v>
      </c>
      <c r="J41">
        <v>0</v>
      </c>
      <c r="K41">
        <v>0</v>
      </c>
      <c r="L41">
        <v>1</v>
      </c>
      <c r="M41">
        <v>1</v>
      </c>
      <c r="O41" t="s">
        <v>298</v>
      </c>
      <c r="P41" s="10" t="s">
        <v>120</v>
      </c>
      <c r="Q41" s="10" t="s">
        <v>121</v>
      </c>
      <c r="R41" s="17">
        <f t="shared" si="40"/>
        <v>4</v>
      </c>
      <c r="S41" s="17">
        <f t="shared" si="31"/>
        <v>2</v>
      </c>
      <c r="T41" s="17">
        <f t="shared" si="32"/>
        <v>1</v>
      </c>
      <c r="U41" s="17">
        <f t="shared" si="33"/>
        <v>3</v>
      </c>
      <c r="V41" s="17">
        <f t="shared" si="34"/>
        <v>2</v>
      </c>
      <c r="W41" s="17">
        <f t="shared" si="35"/>
        <v>1</v>
      </c>
      <c r="X41" s="17">
        <f t="shared" si="36"/>
        <v>1</v>
      </c>
      <c r="Y41" s="17">
        <f t="shared" si="37"/>
        <v>3</v>
      </c>
      <c r="Z41" s="17">
        <f t="shared" si="38"/>
        <v>4</v>
      </c>
      <c r="AA41" s="17">
        <f t="shared" si="39"/>
        <v>2</v>
      </c>
    </row>
    <row r="42" spans="1:27" x14ac:dyDescent="0.25">
      <c r="A42" s="10"/>
      <c r="B42" s="10" t="s">
        <v>114</v>
      </c>
      <c r="C42" s="10" t="s">
        <v>115</v>
      </c>
      <c r="D42">
        <v>0</v>
      </c>
      <c r="E42">
        <v>0</v>
      </c>
      <c r="F42">
        <v>0</v>
      </c>
      <c r="G42">
        <v>0</v>
      </c>
      <c r="H42">
        <v>0</v>
      </c>
      <c r="I42">
        <v>86</v>
      </c>
      <c r="J42">
        <v>96</v>
      </c>
      <c r="K42">
        <v>106</v>
      </c>
      <c r="L42">
        <v>118</v>
      </c>
      <c r="M42">
        <v>134</v>
      </c>
      <c r="O42" t="s">
        <v>298</v>
      </c>
      <c r="P42" s="10" t="s">
        <v>122</v>
      </c>
      <c r="Q42" s="10" t="s">
        <v>123</v>
      </c>
      <c r="R42" s="17">
        <f t="shared" si="40"/>
        <v>0</v>
      </c>
      <c r="S42" s="17">
        <f t="shared" si="31"/>
        <v>0</v>
      </c>
      <c r="T42" s="17">
        <f t="shared" si="32"/>
        <v>0</v>
      </c>
      <c r="U42" s="17">
        <f t="shared" si="33"/>
        <v>12</v>
      </c>
      <c r="V42" s="17">
        <f t="shared" si="34"/>
        <v>10</v>
      </c>
      <c r="W42" s="17">
        <f t="shared" si="35"/>
        <v>7</v>
      </c>
      <c r="X42" s="17">
        <f t="shared" si="36"/>
        <v>6</v>
      </c>
      <c r="Y42" s="17">
        <f t="shared" si="37"/>
        <v>5</v>
      </c>
      <c r="Z42" s="17">
        <f t="shared" si="38"/>
        <v>3</v>
      </c>
      <c r="AA42" s="17">
        <f t="shared" si="39"/>
        <v>1</v>
      </c>
    </row>
    <row r="43" spans="1:27" x14ac:dyDescent="0.25">
      <c r="A43" s="10" t="s">
        <v>72</v>
      </c>
      <c r="B43" s="10"/>
      <c r="C43" s="10"/>
      <c r="D43" t="s">
        <v>39</v>
      </c>
      <c r="E43" t="s">
        <v>39</v>
      </c>
      <c r="F43" t="s">
        <v>39</v>
      </c>
      <c r="G43" t="s">
        <v>39</v>
      </c>
      <c r="H43" t="s">
        <v>39</v>
      </c>
      <c r="I43" t="s">
        <v>39</v>
      </c>
      <c r="J43" t="s">
        <v>39</v>
      </c>
      <c r="K43" t="s">
        <v>39</v>
      </c>
      <c r="L43" t="s">
        <v>39</v>
      </c>
      <c r="M43" t="s">
        <v>39</v>
      </c>
      <c r="O43" t="s">
        <v>298</v>
      </c>
      <c r="P43" s="10" t="s">
        <v>216</v>
      </c>
      <c r="Q43" s="10" t="s">
        <v>217</v>
      </c>
      <c r="R43" s="17">
        <f t="shared" si="40"/>
        <v>2</v>
      </c>
      <c r="S43" s="17">
        <f t="shared" si="31"/>
        <v>2</v>
      </c>
      <c r="T43" s="17">
        <f t="shared" si="32"/>
        <v>2</v>
      </c>
      <c r="U43" s="17">
        <f t="shared" si="33"/>
        <v>1</v>
      </c>
      <c r="V43" s="17">
        <f t="shared" si="34"/>
        <v>1</v>
      </c>
      <c r="W43" s="17">
        <f t="shared" si="35"/>
        <v>0</v>
      </c>
      <c r="X43" s="17">
        <f t="shared" si="36"/>
        <v>0</v>
      </c>
      <c r="Y43" s="17">
        <f t="shared" si="37"/>
        <v>0</v>
      </c>
      <c r="Z43" s="17">
        <f t="shared" si="38"/>
        <v>0</v>
      </c>
      <c r="AA43" s="17">
        <f t="shared" si="39"/>
        <v>0</v>
      </c>
    </row>
    <row r="44" spans="1:27" x14ac:dyDescent="0.25">
      <c r="A44" s="10" t="s">
        <v>73</v>
      </c>
      <c r="B44" s="10"/>
      <c r="C44" s="10"/>
      <c r="D44">
        <v>0</v>
      </c>
      <c r="E44">
        <v>0</v>
      </c>
      <c r="F44">
        <v>0</v>
      </c>
      <c r="G44">
        <v>0</v>
      </c>
      <c r="H44">
        <v>0</v>
      </c>
      <c r="I44">
        <v>734</v>
      </c>
      <c r="J44">
        <v>779</v>
      </c>
      <c r="K44">
        <v>827</v>
      </c>
      <c r="L44">
        <v>923</v>
      </c>
      <c r="M44">
        <v>1054</v>
      </c>
      <c r="O44" t="s">
        <v>298</v>
      </c>
      <c r="P44" s="10" t="s">
        <v>124</v>
      </c>
      <c r="Q44" s="10" t="s">
        <v>125</v>
      </c>
      <c r="R44" s="17">
        <f t="shared" si="40"/>
        <v>327</v>
      </c>
      <c r="S44" s="17">
        <f t="shared" si="31"/>
        <v>335</v>
      </c>
      <c r="T44" s="17">
        <f t="shared" si="32"/>
        <v>347</v>
      </c>
      <c r="U44" s="17">
        <f t="shared" si="33"/>
        <v>337</v>
      </c>
      <c r="V44" s="17">
        <f t="shared" si="34"/>
        <v>330</v>
      </c>
      <c r="W44" s="17">
        <f t="shared" si="35"/>
        <v>311</v>
      </c>
      <c r="X44" s="17">
        <f t="shared" si="36"/>
        <v>289</v>
      </c>
      <c r="Y44" s="17">
        <f t="shared" si="37"/>
        <v>292</v>
      </c>
      <c r="Z44" s="17">
        <f t="shared" si="38"/>
        <v>292</v>
      </c>
      <c r="AA44" s="17">
        <f t="shared" si="39"/>
        <v>284</v>
      </c>
    </row>
    <row r="45" spans="1:27" x14ac:dyDescent="0.25">
      <c r="A45" s="10"/>
      <c r="B45" s="10"/>
      <c r="C45" s="10"/>
      <c r="O45" t="s">
        <v>298</v>
      </c>
      <c r="P45" s="10" t="s">
        <v>126</v>
      </c>
      <c r="Q45" s="10" t="s">
        <v>127</v>
      </c>
      <c r="R45" s="17">
        <f t="shared" si="40"/>
        <v>516</v>
      </c>
      <c r="S45" s="17">
        <f t="shared" si="31"/>
        <v>523</v>
      </c>
      <c r="T45" s="17">
        <f t="shared" si="32"/>
        <v>498</v>
      </c>
      <c r="U45" s="17">
        <f t="shared" si="33"/>
        <v>536</v>
      </c>
      <c r="V45" s="17">
        <f t="shared" si="34"/>
        <v>493</v>
      </c>
      <c r="W45" s="17">
        <f t="shared" si="35"/>
        <v>465</v>
      </c>
      <c r="X45" s="17">
        <f t="shared" si="36"/>
        <v>432</v>
      </c>
      <c r="Y45" s="17">
        <f t="shared" si="37"/>
        <v>390</v>
      </c>
      <c r="Z45" s="17">
        <f t="shared" si="38"/>
        <v>353</v>
      </c>
      <c r="AA45" s="17">
        <f t="shared" si="39"/>
        <v>323</v>
      </c>
    </row>
    <row r="46" spans="1:27" x14ac:dyDescent="0.25">
      <c r="A46" t="s">
        <v>46</v>
      </c>
      <c r="B46" s="10" t="s">
        <v>116</v>
      </c>
      <c r="C46" s="10" t="s">
        <v>117</v>
      </c>
      <c r="D46">
        <v>2</v>
      </c>
      <c r="E46">
        <v>3</v>
      </c>
      <c r="F46">
        <v>2</v>
      </c>
      <c r="G46">
        <v>1</v>
      </c>
      <c r="H46">
        <v>0</v>
      </c>
      <c r="I46">
        <v>2</v>
      </c>
      <c r="J46">
        <v>3</v>
      </c>
      <c r="K46">
        <v>1</v>
      </c>
      <c r="L46">
        <v>1</v>
      </c>
      <c r="M46">
        <v>6</v>
      </c>
      <c r="O46" t="s">
        <v>298</v>
      </c>
      <c r="P46" s="10" t="s">
        <v>128</v>
      </c>
      <c r="Q46" s="10" t="s">
        <v>129</v>
      </c>
      <c r="R46" s="17">
        <f t="shared" si="40"/>
        <v>437</v>
      </c>
      <c r="S46" s="17">
        <f t="shared" si="31"/>
        <v>429</v>
      </c>
      <c r="T46" s="17">
        <f t="shared" si="32"/>
        <v>417</v>
      </c>
      <c r="U46" s="17">
        <f t="shared" si="33"/>
        <v>403</v>
      </c>
      <c r="V46" s="17">
        <f t="shared" si="34"/>
        <v>383</v>
      </c>
      <c r="W46" s="17">
        <f t="shared" si="35"/>
        <v>364</v>
      </c>
      <c r="X46" s="17">
        <f t="shared" si="36"/>
        <v>350</v>
      </c>
      <c r="Y46" s="17">
        <f t="shared" si="37"/>
        <v>363</v>
      </c>
      <c r="Z46" s="17">
        <f t="shared" si="38"/>
        <v>349</v>
      </c>
      <c r="AA46" s="17">
        <f t="shared" si="39"/>
        <v>389</v>
      </c>
    </row>
    <row r="47" spans="1:27" x14ac:dyDescent="0.25">
      <c r="B47" s="10" t="s">
        <v>732</v>
      </c>
      <c r="C47" s="10" t="s">
        <v>733</v>
      </c>
      <c r="D47">
        <v>0</v>
      </c>
      <c r="E47">
        <v>0</v>
      </c>
      <c r="F47">
        <v>0</v>
      </c>
      <c r="G47">
        <v>0</v>
      </c>
      <c r="H47">
        <v>0</v>
      </c>
      <c r="I47">
        <v>0</v>
      </c>
      <c r="J47">
        <v>0</v>
      </c>
      <c r="K47">
        <v>0</v>
      </c>
      <c r="L47">
        <v>0</v>
      </c>
      <c r="M47">
        <v>3</v>
      </c>
      <c r="O47" t="s">
        <v>298</v>
      </c>
      <c r="P47" s="10" t="s">
        <v>734</v>
      </c>
      <c r="Q47" s="10" t="s">
        <v>735</v>
      </c>
      <c r="R47" s="17">
        <f t="shared" si="40"/>
        <v>0</v>
      </c>
      <c r="S47" s="17">
        <f t="shared" si="31"/>
        <v>0</v>
      </c>
      <c r="T47" s="17">
        <f t="shared" si="32"/>
        <v>0</v>
      </c>
      <c r="U47" s="17">
        <f t="shared" si="33"/>
        <v>0</v>
      </c>
      <c r="V47" s="17">
        <f t="shared" si="34"/>
        <v>0</v>
      </c>
      <c r="W47" s="17">
        <f t="shared" si="35"/>
        <v>0</v>
      </c>
      <c r="X47" s="17">
        <f t="shared" si="36"/>
        <v>0</v>
      </c>
      <c r="Y47" s="17">
        <f t="shared" si="37"/>
        <v>0</v>
      </c>
      <c r="Z47" s="17">
        <f t="shared" si="38"/>
        <v>0</v>
      </c>
      <c r="AA47" s="17">
        <f t="shared" si="39"/>
        <v>3</v>
      </c>
    </row>
    <row r="48" spans="1:27" x14ac:dyDescent="0.25">
      <c r="B48" s="10" t="s">
        <v>620</v>
      </c>
      <c r="C48" s="10" t="s">
        <v>621</v>
      </c>
      <c r="D48">
        <v>0</v>
      </c>
      <c r="E48">
        <v>0</v>
      </c>
      <c r="F48">
        <v>0</v>
      </c>
      <c r="G48">
        <v>0</v>
      </c>
      <c r="H48">
        <v>0</v>
      </c>
      <c r="I48">
        <v>0</v>
      </c>
      <c r="J48">
        <v>0</v>
      </c>
      <c r="K48">
        <v>1</v>
      </c>
      <c r="L48">
        <v>1</v>
      </c>
      <c r="M48">
        <v>0</v>
      </c>
      <c r="O48" t="s">
        <v>298</v>
      </c>
      <c r="P48" s="10" t="s">
        <v>97</v>
      </c>
      <c r="Q48" s="10" t="s">
        <v>98</v>
      </c>
      <c r="R48" s="17">
        <f t="shared" si="40"/>
        <v>2</v>
      </c>
      <c r="S48" s="17">
        <f t="shared" si="31"/>
        <v>4</v>
      </c>
      <c r="T48" s="17">
        <f t="shared" si="32"/>
        <v>3</v>
      </c>
      <c r="U48" s="17">
        <f t="shared" si="33"/>
        <v>4</v>
      </c>
      <c r="V48" s="17">
        <f t="shared" si="34"/>
        <v>3</v>
      </c>
      <c r="W48" s="17">
        <f t="shared" si="35"/>
        <v>3</v>
      </c>
      <c r="X48" s="17">
        <f t="shared" si="36"/>
        <v>3</v>
      </c>
      <c r="Y48" s="17">
        <f t="shared" si="37"/>
        <v>4</v>
      </c>
      <c r="Z48" s="17">
        <f t="shared" si="38"/>
        <v>3</v>
      </c>
      <c r="AA48" s="17">
        <f t="shared" si="39"/>
        <v>1</v>
      </c>
    </row>
    <row r="49" spans="2:27" x14ac:dyDescent="0.25">
      <c r="B49" s="10" t="s">
        <v>118</v>
      </c>
      <c r="C49" s="10" t="s">
        <v>119</v>
      </c>
      <c r="D49">
        <v>10</v>
      </c>
      <c r="E49">
        <v>25</v>
      </c>
      <c r="F49">
        <v>21</v>
      </c>
      <c r="G49">
        <v>19</v>
      </c>
      <c r="H49">
        <v>17</v>
      </c>
      <c r="I49">
        <v>11</v>
      </c>
      <c r="J49">
        <v>7</v>
      </c>
      <c r="K49">
        <v>10</v>
      </c>
      <c r="L49">
        <v>8</v>
      </c>
      <c r="M49">
        <v>6</v>
      </c>
      <c r="O49" t="s">
        <v>298</v>
      </c>
      <c r="P49" s="10" t="s">
        <v>130</v>
      </c>
      <c r="Q49" s="10" t="s">
        <v>131</v>
      </c>
      <c r="R49" s="17">
        <f t="shared" si="40"/>
        <v>258</v>
      </c>
      <c r="S49" s="17">
        <f t="shared" si="31"/>
        <v>262</v>
      </c>
      <c r="T49" s="17">
        <f t="shared" si="32"/>
        <v>290</v>
      </c>
      <c r="U49" s="17">
        <f t="shared" si="33"/>
        <v>315</v>
      </c>
      <c r="V49" s="17">
        <f t="shared" si="34"/>
        <v>310</v>
      </c>
      <c r="W49" s="17">
        <f t="shared" si="35"/>
        <v>279</v>
      </c>
      <c r="X49" s="17">
        <f t="shared" si="36"/>
        <v>273</v>
      </c>
      <c r="Y49" s="17">
        <f t="shared" si="37"/>
        <v>275</v>
      </c>
      <c r="Z49" s="17">
        <f t="shared" si="38"/>
        <v>249</v>
      </c>
      <c r="AA49" s="17">
        <f t="shared" si="39"/>
        <v>236</v>
      </c>
    </row>
    <row r="50" spans="2:27" x14ac:dyDescent="0.25">
      <c r="B50" s="10" t="s">
        <v>120</v>
      </c>
      <c r="C50" s="10" t="s">
        <v>121</v>
      </c>
      <c r="D50">
        <v>4</v>
      </c>
      <c r="E50">
        <v>2</v>
      </c>
      <c r="F50">
        <v>1</v>
      </c>
      <c r="G50">
        <v>3</v>
      </c>
      <c r="H50">
        <v>2</v>
      </c>
      <c r="I50">
        <v>1</v>
      </c>
      <c r="J50">
        <v>1</v>
      </c>
      <c r="K50">
        <v>3</v>
      </c>
      <c r="L50">
        <v>4</v>
      </c>
      <c r="M50">
        <v>2</v>
      </c>
      <c r="O50" t="s">
        <v>298</v>
      </c>
      <c r="P50" s="10" t="s">
        <v>736</v>
      </c>
      <c r="Q50" s="10" t="s">
        <v>737</v>
      </c>
      <c r="R50" s="17">
        <f t="shared" si="40"/>
        <v>0</v>
      </c>
      <c r="S50" s="17">
        <f t="shared" si="31"/>
        <v>0</v>
      </c>
      <c r="T50" s="17">
        <f t="shared" si="32"/>
        <v>0</v>
      </c>
      <c r="U50" s="17">
        <f t="shared" si="33"/>
        <v>0</v>
      </c>
      <c r="V50" s="17">
        <f t="shared" si="34"/>
        <v>0</v>
      </c>
      <c r="W50" s="17">
        <f t="shared" si="35"/>
        <v>0</v>
      </c>
      <c r="X50" s="17">
        <f t="shared" si="36"/>
        <v>0</v>
      </c>
      <c r="Y50" s="17">
        <f t="shared" si="37"/>
        <v>0</v>
      </c>
      <c r="Z50" s="17">
        <f t="shared" si="38"/>
        <v>0</v>
      </c>
      <c r="AA50" s="17">
        <f t="shared" si="39"/>
        <v>1</v>
      </c>
    </row>
    <row r="51" spans="2:27" x14ac:dyDescent="0.25">
      <c r="B51" s="10" t="s">
        <v>122</v>
      </c>
      <c r="C51" s="10" t="s">
        <v>123</v>
      </c>
      <c r="D51">
        <v>0</v>
      </c>
      <c r="E51">
        <v>0</v>
      </c>
      <c r="F51">
        <v>0</v>
      </c>
      <c r="G51">
        <v>12</v>
      </c>
      <c r="H51">
        <v>10</v>
      </c>
      <c r="I51">
        <v>7</v>
      </c>
      <c r="J51">
        <v>6</v>
      </c>
      <c r="K51">
        <v>5</v>
      </c>
      <c r="L51">
        <v>3</v>
      </c>
      <c r="M51">
        <v>1</v>
      </c>
      <c r="O51" t="s">
        <v>298</v>
      </c>
      <c r="P51" s="10" t="s">
        <v>80</v>
      </c>
      <c r="Q51" s="10" t="s">
        <v>81</v>
      </c>
      <c r="R51" s="17">
        <f t="shared" si="40"/>
        <v>0</v>
      </c>
      <c r="S51" s="17">
        <f t="shared" si="31"/>
        <v>0</v>
      </c>
      <c r="T51" s="17">
        <f t="shared" si="32"/>
        <v>0</v>
      </c>
      <c r="U51" s="17">
        <f t="shared" si="33"/>
        <v>6</v>
      </c>
      <c r="V51" s="17">
        <f t="shared" si="34"/>
        <v>2</v>
      </c>
      <c r="W51" s="17">
        <f t="shared" si="35"/>
        <v>1</v>
      </c>
      <c r="X51" s="17">
        <f t="shared" si="36"/>
        <v>0</v>
      </c>
      <c r="Y51" s="17">
        <f t="shared" si="37"/>
        <v>0</v>
      </c>
      <c r="Z51" s="17">
        <f t="shared" si="38"/>
        <v>0</v>
      </c>
      <c r="AA51" s="17">
        <f t="shared" si="39"/>
        <v>0</v>
      </c>
    </row>
    <row r="52" spans="2:27" x14ac:dyDescent="0.25">
      <c r="B52" s="10" t="s">
        <v>216</v>
      </c>
      <c r="C52" s="10" t="s">
        <v>217</v>
      </c>
      <c r="D52">
        <v>2</v>
      </c>
      <c r="E52">
        <v>2</v>
      </c>
      <c r="F52">
        <v>2</v>
      </c>
      <c r="G52">
        <v>1</v>
      </c>
      <c r="H52">
        <v>1</v>
      </c>
      <c r="I52">
        <v>0</v>
      </c>
      <c r="J52">
        <v>0</v>
      </c>
      <c r="K52">
        <v>0</v>
      </c>
      <c r="L52">
        <v>0</v>
      </c>
      <c r="M52">
        <v>0</v>
      </c>
      <c r="O52" t="s">
        <v>298</v>
      </c>
      <c r="P52" s="10" t="s">
        <v>132</v>
      </c>
      <c r="Q52" s="10" t="s">
        <v>133</v>
      </c>
      <c r="R52" s="17">
        <f t="shared" si="40"/>
        <v>0</v>
      </c>
      <c r="S52" s="17">
        <f t="shared" si="31"/>
        <v>0</v>
      </c>
      <c r="T52" s="17">
        <f t="shared" si="32"/>
        <v>1</v>
      </c>
      <c r="U52" s="17">
        <f t="shared" si="33"/>
        <v>1</v>
      </c>
      <c r="V52" s="17">
        <f t="shared" si="34"/>
        <v>0</v>
      </c>
      <c r="W52" s="17">
        <f t="shared" si="35"/>
        <v>1</v>
      </c>
      <c r="X52" s="17">
        <f t="shared" si="36"/>
        <v>2</v>
      </c>
      <c r="Y52" s="17">
        <f t="shared" si="37"/>
        <v>1</v>
      </c>
      <c r="Z52" s="17">
        <f t="shared" si="38"/>
        <v>1</v>
      </c>
      <c r="AA52" s="17">
        <f t="shared" si="39"/>
        <v>1</v>
      </c>
    </row>
    <row r="53" spans="2:27" x14ac:dyDescent="0.25">
      <c r="B53" s="10" t="s">
        <v>124</v>
      </c>
      <c r="C53" s="10" t="s">
        <v>125</v>
      </c>
      <c r="D53">
        <v>327</v>
      </c>
      <c r="E53">
        <v>335</v>
      </c>
      <c r="F53">
        <v>347</v>
      </c>
      <c r="G53">
        <v>337</v>
      </c>
      <c r="H53">
        <v>330</v>
      </c>
      <c r="I53">
        <v>311</v>
      </c>
      <c r="J53">
        <v>289</v>
      </c>
      <c r="K53">
        <v>292</v>
      </c>
      <c r="L53">
        <v>292</v>
      </c>
      <c r="M53">
        <v>284</v>
      </c>
      <c r="O53" t="s">
        <v>298</v>
      </c>
      <c r="P53" s="10" t="s">
        <v>622</v>
      </c>
      <c r="Q53" s="10" t="s">
        <v>623</v>
      </c>
      <c r="R53" s="17">
        <f t="shared" si="40"/>
        <v>0</v>
      </c>
      <c r="S53" s="17">
        <f t="shared" si="31"/>
        <v>0</v>
      </c>
      <c r="T53" s="17">
        <f t="shared" si="32"/>
        <v>0</v>
      </c>
      <c r="U53" s="17">
        <f t="shared" si="33"/>
        <v>0</v>
      </c>
      <c r="V53" s="17">
        <f t="shared" si="34"/>
        <v>0</v>
      </c>
      <c r="W53" s="17">
        <f t="shared" si="35"/>
        <v>0</v>
      </c>
      <c r="X53" s="17">
        <f t="shared" si="36"/>
        <v>0</v>
      </c>
      <c r="Y53" s="17">
        <f t="shared" si="37"/>
        <v>46</v>
      </c>
      <c r="Z53" s="17">
        <f t="shared" si="38"/>
        <v>68</v>
      </c>
      <c r="AA53" s="17">
        <f t="shared" si="39"/>
        <v>73</v>
      </c>
    </row>
    <row r="54" spans="2:27" x14ac:dyDescent="0.25">
      <c r="B54" s="10" t="s">
        <v>126</v>
      </c>
      <c r="C54" s="10" t="s">
        <v>127</v>
      </c>
      <c r="D54">
        <v>516</v>
      </c>
      <c r="E54">
        <v>523</v>
      </c>
      <c r="F54">
        <v>498</v>
      </c>
      <c r="G54">
        <v>536</v>
      </c>
      <c r="H54">
        <v>493</v>
      </c>
      <c r="I54">
        <v>465</v>
      </c>
      <c r="J54">
        <v>432</v>
      </c>
      <c r="K54">
        <v>390</v>
      </c>
      <c r="L54">
        <v>353</v>
      </c>
      <c r="M54">
        <v>323</v>
      </c>
      <c r="O54" t="s">
        <v>298</v>
      </c>
      <c r="P54" s="10" t="s">
        <v>134</v>
      </c>
      <c r="Q54" s="10" t="s">
        <v>135</v>
      </c>
      <c r="R54" s="17">
        <f t="shared" si="40"/>
        <v>600</v>
      </c>
      <c r="S54" s="17">
        <f t="shared" si="31"/>
        <v>591</v>
      </c>
      <c r="T54" s="17">
        <f t="shared" si="32"/>
        <v>578</v>
      </c>
      <c r="U54" s="17">
        <f t="shared" si="33"/>
        <v>538</v>
      </c>
      <c r="V54" s="17">
        <f t="shared" si="34"/>
        <v>497</v>
      </c>
      <c r="W54" s="17">
        <f t="shared" si="35"/>
        <v>495</v>
      </c>
      <c r="X54" s="17">
        <f t="shared" si="36"/>
        <v>500</v>
      </c>
      <c r="Y54" s="17">
        <f t="shared" si="37"/>
        <v>418</v>
      </c>
      <c r="Z54" s="17">
        <f t="shared" si="38"/>
        <v>397</v>
      </c>
      <c r="AA54" s="17">
        <f t="shared" si="39"/>
        <v>437</v>
      </c>
    </row>
    <row r="55" spans="2:27" x14ac:dyDescent="0.25">
      <c r="B55" s="10" t="s">
        <v>128</v>
      </c>
      <c r="C55" s="10" t="s">
        <v>129</v>
      </c>
      <c r="D55">
        <v>437</v>
      </c>
      <c r="E55">
        <v>429</v>
      </c>
      <c r="F55">
        <v>417</v>
      </c>
      <c r="G55">
        <v>403</v>
      </c>
      <c r="H55">
        <v>383</v>
      </c>
      <c r="I55">
        <v>364</v>
      </c>
      <c r="J55">
        <v>350</v>
      </c>
      <c r="K55">
        <v>363</v>
      </c>
      <c r="L55">
        <v>349</v>
      </c>
      <c r="M55">
        <v>389</v>
      </c>
      <c r="O55" t="s">
        <v>298</v>
      </c>
      <c r="P55" s="10" t="s">
        <v>674</v>
      </c>
      <c r="Q55" s="10" t="s">
        <v>675</v>
      </c>
      <c r="R55" s="17">
        <f t="shared" si="40"/>
        <v>0</v>
      </c>
      <c r="S55" s="17">
        <f t="shared" si="31"/>
        <v>0</v>
      </c>
      <c r="T55" s="17">
        <f t="shared" si="32"/>
        <v>0</v>
      </c>
      <c r="U55" s="17">
        <f t="shared" si="33"/>
        <v>0</v>
      </c>
      <c r="V55" s="17">
        <f t="shared" si="34"/>
        <v>0</v>
      </c>
      <c r="W55" s="17">
        <f t="shared" si="35"/>
        <v>0</v>
      </c>
      <c r="X55" s="17">
        <f t="shared" si="36"/>
        <v>0</v>
      </c>
      <c r="Y55" s="17">
        <f t="shared" si="37"/>
        <v>0</v>
      </c>
      <c r="Z55" s="17">
        <f t="shared" si="38"/>
        <v>1</v>
      </c>
      <c r="AA55" s="17">
        <f t="shared" si="39"/>
        <v>1</v>
      </c>
    </row>
    <row r="56" spans="2:27" x14ac:dyDescent="0.25">
      <c r="B56" s="10" t="s">
        <v>734</v>
      </c>
      <c r="C56" s="10" t="s">
        <v>735</v>
      </c>
      <c r="D56">
        <v>0</v>
      </c>
      <c r="E56">
        <v>0</v>
      </c>
      <c r="F56">
        <v>0</v>
      </c>
      <c r="G56">
        <v>0</v>
      </c>
      <c r="H56">
        <v>0</v>
      </c>
      <c r="I56">
        <v>0</v>
      </c>
      <c r="J56">
        <v>0</v>
      </c>
      <c r="K56">
        <v>0</v>
      </c>
      <c r="L56">
        <v>0</v>
      </c>
      <c r="M56">
        <v>3</v>
      </c>
      <c r="O56" t="s">
        <v>298</v>
      </c>
      <c r="P56" s="10" t="s">
        <v>713</v>
      </c>
      <c r="Q56" s="10" t="s">
        <v>137</v>
      </c>
      <c r="R56" s="17">
        <f t="shared" si="40"/>
        <v>6</v>
      </c>
      <c r="S56" s="17">
        <f t="shared" si="31"/>
        <v>12</v>
      </c>
      <c r="T56" s="17">
        <f t="shared" si="32"/>
        <v>9</v>
      </c>
      <c r="U56" s="17">
        <f t="shared" si="33"/>
        <v>4</v>
      </c>
      <c r="V56" s="17">
        <f t="shared" si="34"/>
        <v>1</v>
      </c>
      <c r="W56" s="17">
        <f t="shared" si="35"/>
        <v>1</v>
      </c>
      <c r="X56" s="17">
        <f t="shared" si="36"/>
        <v>6</v>
      </c>
      <c r="Y56" s="17">
        <f t="shared" si="37"/>
        <v>3</v>
      </c>
      <c r="Z56" s="17">
        <f t="shared" si="38"/>
        <v>2</v>
      </c>
      <c r="AA56" s="17">
        <f t="shared" si="39"/>
        <v>2</v>
      </c>
    </row>
    <row r="57" spans="2:27" x14ac:dyDescent="0.25">
      <c r="B57" s="10" t="s">
        <v>97</v>
      </c>
      <c r="C57" s="10" t="s">
        <v>98</v>
      </c>
      <c r="D57">
        <v>2</v>
      </c>
      <c r="E57">
        <v>4</v>
      </c>
      <c r="F57">
        <v>3</v>
      </c>
      <c r="G57">
        <v>4</v>
      </c>
      <c r="H57">
        <v>3</v>
      </c>
      <c r="I57">
        <v>3</v>
      </c>
      <c r="J57">
        <v>3</v>
      </c>
      <c r="K57">
        <v>4</v>
      </c>
      <c r="L57">
        <v>3</v>
      </c>
      <c r="M57">
        <v>1</v>
      </c>
      <c r="O57" t="s">
        <v>298</v>
      </c>
      <c r="P57" s="10" t="s">
        <v>765</v>
      </c>
      <c r="Q57" s="10" t="s">
        <v>138</v>
      </c>
      <c r="R57" s="17">
        <f t="shared" si="40"/>
        <v>10</v>
      </c>
      <c r="S57" s="17">
        <f t="shared" si="31"/>
        <v>6</v>
      </c>
      <c r="T57" s="17">
        <f t="shared" si="32"/>
        <v>3</v>
      </c>
      <c r="U57" s="17">
        <f t="shared" si="33"/>
        <v>6</v>
      </c>
      <c r="V57" s="17">
        <f t="shared" si="34"/>
        <v>9</v>
      </c>
      <c r="W57" s="17">
        <f t="shared" si="35"/>
        <v>20</v>
      </c>
      <c r="X57" s="17">
        <f t="shared" si="36"/>
        <v>18</v>
      </c>
      <c r="Y57" s="17">
        <f t="shared" si="37"/>
        <v>18</v>
      </c>
      <c r="Z57" s="17">
        <f t="shared" si="38"/>
        <v>13</v>
      </c>
      <c r="AA57" s="17">
        <f t="shared" si="39"/>
        <v>12</v>
      </c>
    </row>
    <row r="58" spans="2:27" x14ac:dyDescent="0.25">
      <c r="B58" s="10" t="s">
        <v>130</v>
      </c>
      <c r="C58" s="10" t="s">
        <v>131</v>
      </c>
      <c r="D58">
        <v>258</v>
      </c>
      <c r="E58">
        <v>262</v>
      </c>
      <c r="F58">
        <v>290</v>
      </c>
      <c r="G58">
        <v>315</v>
      </c>
      <c r="H58">
        <v>310</v>
      </c>
      <c r="I58">
        <v>279</v>
      </c>
      <c r="J58">
        <v>273</v>
      </c>
      <c r="K58">
        <v>275</v>
      </c>
      <c r="L58">
        <v>249</v>
      </c>
      <c r="M58">
        <v>236</v>
      </c>
      <c r="O58" t="s">
        <v>298</v>
      </c>
      <c r="P58" s="10" t="s">
        <v>139</v>
      </c>
      <c r="Q58" s="10" t="s">
        <v>140</v>
      </c>
      <c r="R58" s="17">
        <f t="shared" si="40"/>
        <v>20</v>
      </c>
      <c r="S58" s="17">
        <f t="shared" si="31"/>
        <v>19</v>
      </c>
      <c r="T58" s="17">
        <f t="shared" si="32"/>
        <v>16</v>
      </c>
      <c r="U58" s="17">
        <f t="shared" si="33"/>
        <v>10</v>
      </c>
      <c r="V58" s="17">
        <f t="shared" si="34"/>
        <v>10</v>
      </c>
      <c r="W58" s="17">
        <f t="shared" si="35"/>
        <v>10</v>
      </c>
      <c r="X58" s="17">
        <f t="shared" si="36"/>
        <v>8</v>
      </c>
      <c r="Y58" s="17">
        <f t="shared" si="37"/>
        <v>11</v>
      </c>
      <c r="Z58" s="17">
        <f t="shared" si="38"/>
        <v>13</v>
      </c>
      <c r="AA58" s="17">
        <f t="shared" si="39"/>
        <v>12</v>
      </c>
    </row>
    <row r="59" spans="2:27" x14ac:dyDescent="0.25">
      <c r="B59" s="10" t="s">
        <v>736</v>
      </c>
      <c r="C59" s="10" t="s">
        <v>737</v>
      </c>
      <c r="D59">
        <v>0</v>
      </c>
      <c r="E59">
        <v>0</v>
      </c>
      <c r="F59">
        <v>0</v>
      </c>
      <c r="G59">
        <v>0</v>
      </c>
      <c r="H59">
        <v>0</v>
      </c>
      <c r="I59">
        <v>0</v>
      </c>
      <c r="J59">
        <v>0</v>
      </c>
      <c r="K59">
        <v>0</v>
      </c>
      <c r="L59">
        <v>0</v>
      </c>
      <c r="M59">
        <v>1</v>
      </c>
      <c r="O59" t="s">
        <v>298</v>
      </c>
      <c r="P59" s="10" t="s">
        <v>354</v>
      </c>
      <c r="Q59" s="10" t="s">
        <v>355</v>
      </c>
      <c r="R59" s="17">
        <f t="shared" si="40"/>
        <v>2</v>
      </c>
      <c r="S59" s="17">
        <f t="shared" si="31"/>
        <v>2</v>
      </c>
      <c r="T59" s="17">
        <f t="shared" si="32"/>
        <v>1</v>
      </c>
      <c r="U59" s="17">
        <f t="shared" si="33"/>
        <v>3</v>
      </c>
      <c r="V59" s="17">
        <f t="shared" si="34"/>
        <v>0</v>
      </c>
      <c r="W59" s="17">
        <f t="shared" si="35"/>
        <v>0</v>
      </c>
      <c r="X59" s="17">
        <f t="shared" si="36"/>
        <v>0</v>
      </c>
      <c r="Y59" s="17">
        <f t="shared" si="37"/>
        <v>0</v>
      </c>
      <c r="Z59" s="17">
        <f t="shared" si="38"/>
        <v>0</v>
      </c>
      <c r="AA59" s="17">
        <f t="shared" si="39"/>
        <v>3</v>
      </c>
    </row>
    <row r="60" spans="2:27" x14ac:dyDescent="0.25">
      <c r="B60" s="10" t="s">
        <v>80</v>
      </c>
      <c r="C60" s="10" t="s">
        <v>81</v>
      </c>
      <c r="D60">
        <v>0</v>
      </c>
      <c r="E60">
        <v>0</v>
      </c>
      <c r="F60">
        <v>0</v>
      </c>
      <c r="G60">
        <v>6</v>
      </c>
      <c r="H60">
        <v>2</v>
      </c>
      <c r="I60">
        <v>1</v>
      </c>
      <c r="J60">
        <v>0</v>
      </c>
      <c r="K60">
        <v>0</v>
      </c>
      <c r="L60">
        <v>0</v>
      </c>
      <c r="M60">
        <v>0</v>
      </c>
      <c r="O60" t="s">
        <v>298</v>
      </c>
      <c r="P60" s="10" t="s">
        <v>141</v>
      </c>
      <c r="Q60" s="10" t="s">
        <v>142</v>
      </c>
      <c r="R60" s="17">
        <f t="shared" si="40"/>
        <v>215</v>
      </c>
      <c r="S60" s="17">
        <f t="shared" si="31"/>
        <v>217</v>
      </c>
      <c r="T60" s="17">
        <f t="shared" si="32"/>
        <v>216</v>
      </c>
      <c r="U60" s="17">
        <f t="shared" si="33"/>
        <v>209</v>
      </c>
      <c r="V60" s="17">
        <f t="shared" si="34"/>
        <v>205</v>
      </c>
      <c r="W60" s="17">
        <f t="shared" si="35"/>
        <v>174</v>
      </c>
      <c r="X60" s="17">
        <f t="shared" si="36"/>
        <v>186</v>
      </c>
      <c r="Y60" s="17">
        <f t="shared" si="37"/>
        <v>205</v>
      </c>
      <c r="Z60" s="17">
        <f t="shared" si="38"/>
        <v>208</v>
      </c>
      <c r="AA60" s="17">
        <f t="shared" si="39"/>
        <v>214</v>
      </c>
    </row>
    <row r="61" spans="2:27" x14ac:dyDescent="0.25">
      <c r="B61" s="10" t="s">
        <v>132</v>
      </c>
      <c r="C61" s="10" t="s">
        <v>133</v>
      </c>
      <c r="D61">
        <v>0</v>
      </c>
      <c r="E61">
        <v>0</v>
      </c>
      <c r="F61">
        <v>1</v>
      </c>
      <c r="G61">
        <v>1</v>
      </c>
      <c r="H61">
        <v>0</v>
      </c>
      <c r="I61">
        <v>1</v>
      </c>
      <c r="J61">
        <v>2</v>
      </c>
      <c r="K61">
        <v>1</v>
      </c>
      <c r="L61">
        <v>1</v>
      </c>
      <c r="M61">
        <v>1</v>
      </c>
      <c r="O61" t="s">
        <v>298</v>
      </c>
      <c r="P61" s="10" t="s">
        <v>143</v>
      </c>
      <c r="Q61" s="10" t="s">
        <v>144</v>
      </c>
      <c r="R61" s="17">
        <f t="shared" si="40"/>
        <v>5</v>
      </c>
      <c r="S61" s="17">
        <f t="shared" si="31"/>
        <v>4</v>
      </c>
      <c r="T61" s="17">
        <f t="shared" si="32"/>
        <v>5</v>
      </c>
      <c r="U61" s="17">
        <f t="shared" si="33"/>
        <v>3</v>
      </c>
      <c r="V61" s="17">
        <f t="shared" si="34"/>
        <v>2</v>
      </c>
      <c r="W61" s="17">
        <f t="shared" si="35"/>
        <v>2</v>
      </c>
      <c r="X61" s="17">
        <f t="shared" si="36"/>
        <v>1</v>
      </c>
      <c r="Y61" s="17">
        <f t="shared" si="37"/>
        <v>0</v>
      </c>
      <c r="Z61" s="17">
        <f t="shared" si="38"/>
        <v>4</v>
      </c>
      <c r="AA61" s="17">
        <f t="shared" si="39"/>
        <v>5</v>
      </c>
    </row>
    <row r="62" spans="2:27" x14ac:dyDescent="0.25">
      <c r="B62" s="10" t="s">
        <v>622</v>
      </c>
      <c r="C62" s="10" t="s">
        <v>623</v>
      </c>
      <c r="D62">
        <v>0</v>
      </c>
      <c r="E62">
        <v>0</v>
      </c>
      <c r="F62">
        <v>0</v>
      </c>
      <c r="G62">
        <v>0</v>
      </c>
      <c r="H62">
        <v>0</v>
      </c>
      <c r="I62">
        <v>0</v>
      </c>
      <c r="J62">
        <v>0</v>
      </c>
      <c r="K62">
        <v>46</v>
      </c>
      <c r="L62">
        <v>68</v>
      </c>
      <c r="M62">
        <v>73</v>
      </c>
      <c r="O62" t="s">
        <v>298</v>
      </c>
      <c r="P62" s="10" t="s">
        <v>145</v>
      </c>
      <c r="Q62" s="10" t="s">
        <v>146</v>
      </c>
      <c r="R62" s="17">
        <f t="shared" si="40"/>
        <v>203</v>
      </c>
      <c r="S62" s="17">
        <f t="shared" si="31"/>
        <v>174</v>
      </c>
      <c r="T62" s="17">
        <f t="shared" si="32"/>
        <v>184</v>
      </c>
      <c r="U62" s="17">
        <f t="shared" si="33"/>
        <v>171</v>
      </c>
      <c r="V62" s="17">
        <f t="shared" si="34"/>
        <v>121</v>
      </c>
      <c r="W62" s="17">
        <f t="shared" si="35"/>
        <v>118</v>
      </c>
      <c r="X62" s="17">
        <f t="shared" si="36"/>
        <v>138</v>
      </c>
      <c r="Y62" s="17">
        <f t="shared" si="37"/>
        <v>180</v>
      </c>
      <c r="Z62" s="17">
        <f t="shared" si="38"/>
        <v>163</v>
      </c>
      <c r="AA62" s="17">
        <f t="shared" si="39"/>
        <v>104</v>
      </c>
    </row>
    <row r="63" spans="2:27" x14ac:dyDescent="0.25">
      <c r="B63" s="10" t="s">
        <v>134</v>
      </c>
      <c r="C63" s="10" t="s">
        <v>135</v>
      </c>
      <c r="D63">
        <v>600</v>
      </c>
      <c r="E63">
        <v>591</v>
      </c>
      <c r="F63">
        <v>578</v>
      </c>
      <c r="G63">
        <v>538</v>
      </c>
      <c r="H63">
        <v>497</v>
      </c>
      <c r="I63">
        <v>495</v>
      </c>
      <c r="J63">
        <v>500</v>
      </c>
      <c r="K63">
        <v>418</v>
      </c>
      <c r="L63">
        <v>397</v>
      </c>
      <c r="M63">
        <v>437</v>
      </c>
      <c r="O63" t="s">
        <v>298</v>
      </c>
      <c r="P63" s="10" t="s">
        <v>147</v>
      </c>
      <c r="Q63" s="10" t="s">
        <v>148</v>
      </c>
      <c r="R63" s="17">
        <f t="shared" si="40"/>
        <v>70</v>
      </c>
      <c r="S63" s="17">
        <f t="shared" si="31"/>
        <v>75</v>
      </c>
      <c r="T63" s="17">
        <f t="shared" si="32"/>
        <v>78</v>
      </c>
      <c r="U63" s="17">
        <f t="shared" si="33"/>
        <v>59</v>
      </c>
      <c r="V63" s="17">
        <f t="shared" si="34"/>
        <v>45</v>
      </c>
      <c r="W63" s="17">
        <f t="shared" si="35"/>
        <v>40</v>
      </c>
      <c r="X63" s="17">
        <f t="shared" si="36"/>
        <v>32</v>
      </c>
      <c r="Y63" s="17">
        <f t="shared" si="37"/>
        <v>32</v>
      </c>
      <c r="Z63" s="17">
        <f t="shared" si="38"/>
        <v>36</v>
      </c>
      <c r="AA63" s="17">
        <f t="shared" si="39"/>
        <v>30</v>
      </c>
    </row>
    <row r="64" spans="2:27" x14ac:dyDescent="0.25">
      <c r="B64" s="10" t="s">
        <v>674</v>
      </c>
      <c r="C64" s="10" t="s">
        <v>675</v>
      </c>
      <c r="D64">
        <v>0</v>
      </c>
      <c r="E64">
        <v>0</v>
      </c>
      <c r="F64">
        <v>0</v>
      </c>
      <c r="G64">
        <v>0</v>
      </c>
      <c r="H64">
        <v>0</v>
      </c>
      <c r="I64">
        <v>0</v>
      </c>
      <c r="J64">
        <v>0</v>
      </c>
      <c r="K64">
        <v>0</v>
      </c>
      <c r="L64">
        <v>1</v>
      </c>
      <c r="M64">
        <v>1</v>
      </c>
      <c r="O64" t="s">
        <v>298</v>
      </c>
      <c r="P64" s="10" t="s">
        <v>149</v>
      </c>
      <c r="Q64" s="10" t="s">
        <v>150</v>
      </c>
      <c r="R64" s="17">
        <f t="shared" si="40"/>
        <v>65</v>
      </c>
      <c r="S64" s="17">
        <f t="shared" si="31"/>
        <v>61</v>
      </c>
      <c r="T64" s="17">
        <f t="shared" si="32"/>
        <v>55</v>
      </c>
      <c r="U64" s="17">
        <f t="shared" si="33"/>
        <v>53</v>
      </c>
      <c r="V64" s="17">
        <f t="shared" si="34"/>
        <v>49</v>
      </c>
      <c r="W64" s="17">
        <f t="shared" si="35"/>
        <v>49</v>
      </c>
      <c r="X64" s="17">
        <f t="shared" si="36"/>
        <v>50</v>
      </c>
      <c r="Y64" s="17">
        <f t="shared" si="37"/>
        <v>52</v>
      </c>
      <c r="Z64" s="17">
        <f t="shared" si="38"/>
        <v>43</v>
      </c>
      <c r="AA64" s="17">
        <f t="shared" si="39"/>
        <v>45</v>
      </c>
    </row>
    <row r="65" spans="2:27" x14ac:dyDescent="0.25">
      <c r="B65" s="10" t="s">
        <v>136</v>
      </c>
      <c r="C65" s="10" t="s">
        <v>137</v>
      </c>
      <c r="D65">
        <v>6</v>
      </c>
      <c r="E65">
        <v>12</v>
      </c>
      <c r="F65">
        <v>9</v>
      </c>
      <c r="G65">
        <v>4</v>
      </c>
      <c r="H65">
        <v>1</v>
      </c>
      <c r="I65">
        <v>1</v>
      </c>
      <c r="J65">
        <v>6</v>
      </c>
      <c r="K65">
        <v>3</v>
      </c>
      <c r="L65">
        <v>2</v>
      </c>
      <c r="M65">
        <v>2</v>
      </c>
      <c r="O65" t="s">
        <v>298</v>
      </c>
      <c r="P65" s="10" t="s">
        <v>151</v>
      </c>
      <c r="Q65" s="10" t="s">
        <v>152</v>
      </c>
      <c r="R65" s="17">
        <f t="shared" si="40"/>
        <v>27</v>
      </c>
      <c r="S65" s="17">
        <f t="shared" si="31"/>
        <v>29</v>
      </c>
      <c r="T65" s="17">
        <f t="shared" si="32"/>
        <v>18</v>
      </c>
      <c r="U65" s="17">
        <f t="shared" si="33"/>
        <v>8</v>
      </c>
      <c r="V65" s="17">
        <f t="shared" si="34"/>
        <v>8</v>
      </c>
      <c r="W65" s="17">
        <f t="shared" si="35"/>
        <v>9</v>
      </c>
      <c r="X65" s="17">
        <f t="shared" si="36"/>
        <v>7</v>
      </c>
      <c r="Y65" s="17">
        <f t="shared" si="37"/>
        <v>10</v>
      </c>
      <c r="Z65" s="17">
        <f t="shared" si="38"/>
        <v>12</v>
      </c>
      <c r="AA65" s="17">
        <f t="shared" si="39"/>
        <v>12</v>
      </c>
    </row>
    <row r="66" spans="2:27" x14ac:dyDescent="0.25">
      <c r="B66" s="10" t="s">
        <v>136</v>
      </c>
      <c r="C66" s="10" t="s">
        <v>138</v>
      </c>
      <c r="D66">
        <v>10</v>
      </c>
      <c r="E66">
        <v>6</v>
      </c>
      <c r="F66">
        <v>3</v>
      </c>
      <c r="G66">
        <v>6</v>
      </c>
      <c r="H66">
        <v>9</v>
      </c>
      <c r="I66">
        <v>20</v>
      </c>
      <c r="J66">
        <v>18</v>
      </c>
      <c r="K66">
        <v>18</v>
      </c>
      <c r="L66">
        <v>13</v>
      </c>
      <c r="M66">
        <v>12</v>
      </c>
      <c r="O66" t="s">
        <v>298</v>
      </c>
      <c r="P66" s="10" t="s">
        <v>153</v>
      </c>
      <c r="Q66" s="10" t="s">
        <v>154</v>
      </c>
      <c r="R66" s="17">
        <f t="shared" si="40"/>
        <v>0</v>
      </c>
      <c r="S66" s="17">
        <f t="shared" si="31"/>
        <v>0</v>
      </c>
      <c r="T66" s="17">
        <f t="shared" si="32"/>
        <v>0</v>
      </c>
      <c r="U66" s="17">
        <f t="shared" si="33"/>
        <v>0</v>
      </c>
      <c r="V66" s="17">
        <f t="shared" si="34"/>
        <v>0</v>
      </c>
      <c r="W66" s="17">
        <f t="shared" si="35"/>
        <v>0</v>
      </c>
      <c r="X66" s="17">
        <f t="shared" si="36"/>
        <v>9</v>
      </c>
      <c r="Y66" s="17">
        <f t="shared" si="37"/>
        <v>21</v>
      </c>
      <c r="Z66" s="17">
        <f t="shared" si="38"/>
        <v>27</v>
      </c>
      <c r="AA66" s="17">
        <f t="shared" si="39"/>
        <v>38</v>
      </c>
    </row>
    <row r="67" spans="2:27" x14ac:dyDescent="0.25">
      <c r="B67" s="10" t="s">
        <v>139</v>
      </c>
      <c r="C67" s="10" t="s">
        <v>140</v>
      </c>
      <c r="D67">
        <v>20</v>
      </c>
      <c r="E67">
        <v>19</v>
      </c>
      <c r="F67">
        <v>16</v>
      </c>
      <c r="G67">
        <v>10</v>
      </c>
      <c r="H67">
        <v>10</v>
      </c>
      <c r="I67">
        <v>10</v>
      </c>
      <c r="J67">
        <v>8</v>
      </c>
      <c r="K67">
        <v>11</v>
      </c>
      <c r="L67">
        <v>13</v>
      </c>
      <c r="M67">
        <v>12</v>
      </c>
      <c r="O67" t="s">
        <v>298</v>
      </c>
      <c r="P67" s="10" t="s">
        <v>155</v>
      </c>
      <c r="Q67" s="10" t="s">
        <v>156</v>
      </c>
      <c r="R67" s="17">
        <f t="shared" si="40"/>
        <v>1</v>
      </c>
      <c r="S67" s="17">
        <f t="shared" si="31"/>
        <v>0</v>
      </c>
      <c r="T67" s="17">
        <f t="shared" si="32"/>
        <v>0</v>
      </c>
      <c r="U67" s="17">
        <f t="shared" si="33"/>
        <v>0</v>
      </c>
      <c r="V67" s="17">
        <f t="shared" si="34"/>
        <v>1</v>
      </c>
      <c r="W67" s="17">
        <f t="shared" si="35"/>
        <v>3</v>
      </c>
      <c r="X67" s="17">
        <f t="shared" si="36"/>
        <v>4</v>
      </c>
      <c r="Y67" s="17">
        <f t="shared" si="37"/>
        <v>5</v>
      </c>
      <c r="Z67" s="17">
        <f t="shared" si="38"/>
        <v>4</v>
      </c>
      <c r="AA67" s="17">
        <f t="shared" si="39"/>
        <v>1</v>
      </c>
    </row>
    <row r="68" spans="2:27" x14ac:dyDescent="0.25">
      <c r="B68" s="10" t="s">
        <v>354</v>
      </c>
      <c r="C68" s="10" t="s">
        <v>355</v>
      </c>
      <c r="D68">
        <v>2</v>
      </c>
      <c r="E68">
        <v>2</v>
      </c>
      <c r="F68">
        <v>1</v>
      </c>
      <c r="G68">
        <v>3</v>
      </c>
      <c r="H68">
        <v>0</v>
      </c>
      <c r="I68">
        <v>0</v>
      </c>
      <c r="J68">
        <v>0</v>
      </c>
      <c r="K68">
        <v>0</v>
      </c>
      <c r="L68">
        <v>0</v>
      </c>
      <c r="M68">
        <v>3</v>
      </c>
      <c r="O68" t="s">
        <v>298</v>
      </c>
      <c r="P68" s="10" t="s">
        <v>157</v>
      </c>
      <c r="Q68" s="10" t="s">
        <v>158</v>
      </c>
      <c r="R68" s="17">
        <f t="shared" si="40"/>
        <v>0</v>
      </c>
      <c r="S68" s="17">
        <f t="shared" si="31"/>
        <v>0</v>
      </c>
      <c r="T68" s="17">
        <f t="shared" si="32"/>
        <v>0</v>
      </c>
      <c r="U68" s="17">
        <f t="shared" si="33"/>
        <v>0</v>
      </c>
      <c r="V68" s="17">
        <f t="shared" si="34"/>
        <v>0</v>
      </c>
      <c r="W68" s="17">
        <f t="shared" si="35"/>
        <v>7</v>
      </c>
      <c r="X68" s="17">
        <f t="shared" si="36"/>
        <v>7</v>
      </c>
      <c r="Y68" s="17">
        <f t="shared" si="37"/>
        <v>6</v>
      </c>
      <c r="Z68" s="17">
        <f t="shared" si="38"/>
        <v>2</v>
      </c>
      <c r="AA68" s="17">
        <f t="shared" si="39"/>
        <v>7</v>
      </c>
    </row>
    <row r="69" spans="2:27" x14ac:dyDescent="0.25">
      <c r="B69" s="10" t="s">
        <v>141</v>
      </c>
      <c r="C69" s="10" t="s">
        <v>142</v>
      </c>
      <c r="D69">
        <v>215</v>
      </c>
      <c r="E69">
        <v>217</v>
      </c>
      <c r="F69">
        <v>216</v>
      </c>
      <c r="G69">
        <v>209</v>
      </c>
      <c r="H69">
        <v>205</v>
      </c>
      <c r="I69">
        <v>174</v>
      </c>
      <c r="J69">
        <v>186</v>
      </c>
      <c r="K69">
        <v>205</v>
      </c>
      <c r="L69">
        <v>208</v>
      </c>
      <c r="M69">
        <v>214</v>
      </c>
      <c r="O69" t="s">
        <v>298</v>
      </c>
      <c r="P69" s="10" t="s">
        <v>757</v>
      </c>
      <c r="Q69" s="10" t="s">
        <v>625</v>
      </c>
      <c r="R69" s="17">
        <f t="shared" si="40"/>
        <v>0</v>
      </c>
      <c r="S69" s="17">
        <f t="shared" si="31"/>
        <v>0</v>
      </c>
      <c r="T69" s="17">
        <f t="shared" si="32"/>
        <v>0</v>
      </c>
      <c r="U69" s="17">
        <f t="shared" si="33"/>
        <v>0</v>
      </c>
      <c r="V69" s="17">
        <f t="shared" si="34"/>
        <v>0</v>
      </c>
      <c r="W69" s="17">
        <f t="shared" si="35"/>
        <v>0</v>
      </c>
      <c r="X69" s="17">
        <f t="shared" si="36"/>
        <v>0</v>
      </c>
      <c r="Y69" s="17">
        <f t="shared" si="37"/>
        <v>3</v>
      </c>
      <c r="Z69" s="17">
        <f t="shared" si="38"/>
        <v>5</v>
      </c>
      <c r="AA69" s="17">
        <f t="shared" si="39"/>
        <v>3</v>
      </c>
    </row>
    <row r="70" spans="2:27" x14ac:dyDescent="0.25">
      <c r="B70" s="10" t="s">
        <v>143</v>
      </c>
      <c r="C70" s="10" t="s">
        <v>144</v>
      </c>
      <c r="D70">
        <v>5</v>
      </c>
      <c r="E70">
        <v>4</v>
      </c>
      <c r="F70">
        <v>5</v>
      </c>
      <c r="G70">
        <v>3</v>
      </c>
      <c r="H70">
        <v>2</v>
      </c>
      <c r="I70">
        <v>2</v>
      </c>
      <c r="J70">
        <v>1</v>
      </c>
      <c r="K70">
        <v>0</v>
      </c>
      <c r="L70">
        <v>4</v>
      </c>
      <c r="M70">
        <v>5</v>
      </c>
      <c r="O70" t="s">
        <v>298</v>
      </c>
      <c r="P70" s="10" t="s">
        <v>756</v>
      </c>
      <c r="Q70" s="10" t="s">
        <v>676</v>
      </c>
      <c r="R70" s="17">
        <f t="shared" si="40"/>
        <v>0</v>
      </c>
      <c r="S70" s="17">
        <f t="shared" si="31"/>
        <v>0</v>
      </c>
      <c r="T70" s="17">
        <f t="shared" si="32"/>
        <v>0</v>
      </c>
      <c r="U70" s="17">
        <f t="shared" si="33"/>
        <v>0</v>
      </c>
      <c r="V70" s="17">
        <f t="shared" si="34"/>
        <v>0</v>
      </c>
      <c r="W70" s="17">
        <f t="shared" si="35"/>
        <v>0</v>
      </c>
      <c r="X70" s="17">
        <f t="shared" si="36"/>
        <v>0</v>
      </c>
      <c r="Y70" s="17">
        <f t="shared" si="37"/>
        <v>0</v>
      </c>
      <c r="Z70" s="17">
        <f t="shared" si="38"/>
        <v>1</v>
      </c>
      <c r="AA70" s="17">
        <f t="shared" si="39"/>
        <v>8</v>
      </c>
    </row>
    <row r="71" spans="2:27" x14ac:dyDescent="0.25">
      <c r="B71" s="10" t="s">
        <v>145</v>
      </c>
      <c r="C71" s="10" t="s">
        <v>146</v>
      </c>
      <c r="D71">
        <v>203</v>
      </c>
      <c r="E71">
        <v>174</v>
      </c>
      <c r="F71">
        <v>184</v>
      </c>
      <c r="G71">
        <v>171</v>
      </c>
      <c r="H71">
        <v>121</v>
      </c>
      <c r="I71">
        <v>118</v>
      </c>
      <c r="J71">
        <v>138</v>
      </c>
      <c r="K71">
        <v>180</v>
      </c>
      <c r="L71">
        <v>163</v>
      </c>
      <c r="M71">
        <v>104</v>
      </c>
      <c r="O71" t="s">
        <v>298</v>
      </c>
      <c r="P71" s="10" t="s">
        <v>159</v>
      </c>
      <c r="Q71" s="10" t="s">
        <v>160</v>
      </c>
      <c r="R71" s="17">
        <f t="shared" si="40"/>
        <v>162</v>
      </c>
      <c r="S71" s="17">
        <f t="shared" si="31"/>
        <v>176</v>
      </c>
      <c r="T71" s="17">
        <f t="shared" si="32"/>
        <v>165</v>
      </c>
      <c r="U71" s="17">
        <f t="shared" si="33"/>
        <v>163</v>
      </c>
      <c r="V71" s="17">
        <f t="shared" si="34"/>
        <v>160</v>
      </c>
      <c r="W71" s="17">
        <f t="shared" si="35"/>
        <v>159</v>
      </c>
      <c r="X71" s="17">
        <f t="shared" si="36"/>
        <v>138</v>
      </c>
      <c r="Y71" s="17">
        <f t="shared" si="37"/>
        <v>131</v>
      </c>
      <c r="Z71" s="17">
        <f t="shared" si="38"/>
        <v>131</v>
      </c>
      <c r="AA71" s="17">
        <f t="shared" si="39"/>
        <v>127</v>
      </c>
    </row>
    <row r="72" spans="2:27" x14ac:dyDescent="0.25">
      <c r="B72" s="10" t="s">
        <v>147</v>
      </c>
      <c r="C72" s="10" t="s">
        <v>148</v>
      </c>
      <c r="D72">
        <v>70</v>
      </c>
      <c r="E72">
        <v>75</v>
      </c>
      <c r="F72">
        <v>78</v>
      </c>
      <c r="G72">
        <v>59</v>
      </c>
      <c r="H72">
        <v>45</v>
      </c>
      <c r="I72">
        <v>40</v>
      </c>
      <c r="J72">
        <v>32</v>
      </c>
      <c r="K72">
        <v>32</v>
      </c>
      <c r="L72">
        <v>36</v>
      </c>
      <c r="M72">
        <v>30</v>
      </c>
      <c r="O72" t="s">
        <v>298</v>
      </c>
      <c r="P72" s="10" t="s">
        <v>161</v>
      </c>
      <c r="Q72" s="10" t="s">
        <v>162</v>
      </c>
      <c r="R72" s="17">
        <f t="shared" si="40"/>
        <v>102</v>
      </c>
      <c r="S72" s="17">
        <f t="shared" si="31"/>
        <v>100</v>
      </c>
      <c r="T72" s="17">
        <f t="shared" si="32"/>
        <v>104</v>
      </c>
      <c r="U72" s="17">
        <f t="shared" si="33"/>
        <v>115</v>
      </c>
      <c r="V72" s="17">
        <f t="shared" si="34"/>
        <v>118</v>
      </c>
      <c r="W72" s="17">
        <f t="shared" si="35"/>
        <v>104</v>
      </c>
      <c r="X72" s="17">
        <f t="shared" si="36"/>
        <v>110</v>
      </c>
      <c r="Y72" s="17">
        <f t="shared" si="37"/>
        <v>116</v>
      </c>
      <c r="Z72" s="17">
        <f t="shared" si="38"/>
        <v>105</v>
      </c>
      <c r="AA72" s="17">
        <f t="shared" si="39"/>
        <v>99</v>
      </c>
    </row>
    <row r="73" spans="2:27" x14ac:dyDescent="0.25">
      <c r="B73" s="10" t="s">
        <v>149</v>
      </c>
      <c r="C73" s="10" t="s">
        <v>150</v>
      </c>
      <c r="D73">
        <v>65</v>
      </c>
      <c r="E73">
        <v>61</v>
      </c>
      <c r="F73">
        <v>55</v>
      </c>
      <c r="G73">
        <v>53</v>
      </c>
      <c r="H73">
        <v>49</v>
      </c>
      <c r="I73">
        <v>49</v>
      </c>
      <c r="J73">
        <v>50</v>
      </c>
      <c r="K73">
        <v>52</v>
      </c>
      <c r="L73">
        <v>43</v>
      </c>
      <c r="M73">
        <v>45</v>
      </c>
      <c r="O73" t="s">
        <v>298</v>
      </c>
      <c r="P73" s="10" t="s">
        <v>163</v>
      </c>
      <c r="Q73" s="10" t="s">
        <v>164</v>
      </c>
      <c r="R73" s="17">
        <f t="shared" si="40"/>
        <v>1545</v>
      </c>
      <c r="S73" s="17">
        <f t="shared" si="31"/>
        <v>1660</v>
      </c>
      <c r="T73" s="17">
        <f t="shared" si="32"/>
        <v>1669</v>
      </c>
      <c r="U73" s="17">
        <f t="shared" si="33"/>
        <v>1704</v>
      </c>
      <c r="V73" s="17">
        <f t="shared" si="34"/>
        <v>1712</v>
      </c>
      <c r="W73" s="17">
        <f t="shared" si="35"/>
        <v>1621</v>
      </c>
      <c r="X73" s="17">
        <f t="shared" si="36"/>
        <v>1445</v>
      </c>
      <c r="Y73" s="17">
        <f t="shared" si="37"/>
        <v>1380</v>
      </c>
      <c r="Z73" s="17">
        <f t="shared" si="38"/>
        <v>1327</v>
      </c>
      <c r="AA73" s="17">
        <f t="shared" si="39"/>
        <v>1256</v>
      </c>
    </row>
    <row r="74" spans="2:27" x14ac:dyDescent="0.25">
      <c r="B74" s="10" t="s">
        <v>151</v>
      </c>
      <c r="C74" s="10" t="s">
        <v>152</v>
      </c>
      <c r="D74">
        <v>27</v>
      </c>
      <c r="E74">
        <v>29</v>
      </c>
      <c r="F74">
        <v>18</v>
      </c>
      <c r="G74">
        <v>8</v>
      </c>
      <c r="H74">
        <v>8</v>
      </c>
      <c r="I74">
        <v>9</v>
      </c>
      <c r="J74">
        <v>7</v>
      </c>
      <c r="K74">
        <v>10</v>
      </c>
      <c r="L74">
        <v>12</v>
      </c>
      <c r="M74">
        <v>12</v>
      </c>
      <c r="O74" t="s">
        <v>298</v>
      </c>
      <c r="P74" s="10" t="s">
        <v>165</v>
      </c>
      <c r="Q74" s="10" t="s">
        <v>166</v>
      </c>
      <c r="R74" s="17">
        <f t="shared" si="40"/>
        <v>0</v>
      </c>
      <c r="S74" s="17">
        <f t="shared" si="31"/>
        <v>0</v>
      </c>
      <c r="T74" s="17">
        <f t="shared" si="32"/>
        <v>0</v>
      </c>
      <c r="U74" s="17">
        <f t="shared" si="33"/>
        <v>0</v>
      </c>
      <c r="V74" s="17">
        <f t="shared" si="34"/>
        <v>0</v>
      </c>
      <c r="W74" s="17">
        <f t="shared" si="35"/>
        <v>158</v>
      </c>
      <c r="X74" s="17">
        <f t="shared" si="36"/>
        <v>167</v>
      </c>
      <c r="Y74" s="17">
        <f t="shared" si="37"/>
        <v>142</v>
      </c>
      <c r="Z74" s="17">
        <f t="shared" si="38"/>
        <v>157</v>
      </c>
      <c r="AA74" s="17">
        <f t="shared" si="39"/>
        <v>197</v>
      </c>
    </row>
    <row r="75" spans="2:27" x14ac:dyDescent="0.25">
      <c r="B75" s="10" t="s">
        <v>153</v>
      </c>
      <c r="C75" s="10" t="s">
        <v>154</v>
      </c>
      <c r="D75">
        <v>0</v>
      </c>
      <c r="E75">
        <v>0</v>
      </c>
      <c r="F75">
        <v>0</v>
      </c>
      <c r="G75">
        <v>0</v>
      </c>
      <c r="H75">
        <v>0</v>
      </c>
      <c r="I75">
        <v>0</v>
      </c>
      <c r="J75">
        <v>9</v>
      </c>
      <c r="K75">
        <v>21</v>
      </c>
      <c r="L75">
        <v>27</v>
      </c>
      <c r="M75">
        <v>38</v>
      </c>
      <c r="O75" t="s">
        <v>298</v>
      </c>
      <c r="P75" s="10" t="s">
        <v>167</v>
      </c>
      <c r="Q75" s="10" t="s">
        <v>168</v>
      </c>
      <c r="R75" s="17">
        <f t="shared" si="40"/>
        <v>1</v>
      </c>
      <c r="S75" s="17">
        <f t="shared" si="31"/>
        <v>3</v>
      </c>
      <c r="T75" s="17">
        <f t="shared" si="32"/>
        <v>3</v>
      </c>
      <c r="U75" s="17">
        <f t="shared" si="33"/>
        <v>2</v>
      </c>
      <c r="V75" s="17">
        <f t="shared" si="34"/>
        <v>2</v>
      </c>
      <c r="W75" s="17">
        <f t="shared" si="35"/>
        <v>10</v>
      </c>
      <c r="X75" s="17">
        <f t="shared" si="36"/>
        <v>12</v>
      </c>
      <c r="Y75" s="17">
        <f t="shared" si="37"/>
        <v>16</v>
      </c>
      <c r="Z75" s="17">
        <f t="shared" si="38"/>
        <v>20</v>
      </c>
      <c r="AA75" s="17">
        <f t="shared" si="39"/>
        <v>23</v>
      </c>
    </row>
    <row r="76" spans="2:27" x14ac:dyDescent="0.25">
      <c r="B76" s="10" t="s">
        <v>155</v>
      </c>
      <c r="C76" s="10" t="s">
        <v>156</v>
      </c>
      <c r="D76">
        <v>1</v>
      </c>
      <c r="E76">
        <v>0</v>
      </c>
      <c r="F76">
        <v>0</v>
      </c>
      <c r="G76">
        <v>0</v>
      </c>
      <c r="H76">
        <v>1</v>
      </c>
      <c r="I76">
        <v>3</v>
      </c>
      <c r="J76">
        <v>4</v>
      </c>
      <c r="K76">
        <v>5</v>
      </c>
      <c r="L76">
        <v>4</v>
      </c>
      <c r="M76">
        <v>1</v>
      </c>
      <c r="O76" t="s">
        <v>298</v>
      </c>
      <c r="P76" s="10" t="s">
        <v>626</v>
      </c>
      <c r="Q76" s="10" t="s">
        <v>627</v>
      </c>
      <c r="R76" s="17">
        <f t="shared" si="40"/>
        <v>0</v>
      </c>
      <c r="S76" s="17">
        <f t="shared" si="31"/>
        <v>0</v>
      </c>
      <c r="T76" s="17">
        <f t="shared" si="32"/>
        <v>0</v>
      </c>
      <c r="U76" s="17">
        <f t="shared" si="33"/>
        <v>0</v>
      </c>
      <c r="V76" s="17">
        <f t="shared" si="34"/>
        <v>0</v>
      </c>
      <c r="W76" s="17">
        <f t="shared" si="35"/>
        <v>0</v>
      </c>
      <c r="X76" s="17">
        <f t="shared" si="36"/>
        <v>0</v>
      </c>
      <c r="Y76" s="17">
        <f t="shared" si="37"/>
        <v>2</v>
      </c>
      <c r="Z76" s="17">
        <f t="shared" si="38"/>
        <v>2</v>
      </c>
      <c r="AA76" s="17">
        <f t="shared" si="39"/>
        <v>1</v>
      </c>
    </row>
    <row r="77" spans="2:27" x14ac:dyDescent="0.25">
      <c r="B77" s="10" t="s">
        <v>157</v>
      </c>
      <c r="C77" s="10" t="s">
        <v>158</v>
      </c>
      <c r="D77">
        <v>0</v>
      </c>
      <c r="E77">
        <v>0</v>
      </c>
      <c r="F77">
        <v>0</v>
      </c>
      <c r="G77">
        <v>0</v>
      </c>
      <c r="H77">
        <v>0</v>
      </c>
      <c r="I77">
        <v>7</v>
      </c>
      <c r="J77">
        <v>7</v>
      </c>
      <c r="K77">
        <v>6</v>
      </c>
      <c r="L77">
        <v>2</v>
      </c>
      <c r="M77">
        <v>7</v>
      </c>
      <c r="O77" t="s">
        <v>298</v>
      </c>
      <c r="P77" s="10" t="s">
        <v>677</v>
      </c>
      <c r="Q77" s="10" t="s">
        <v>678</v>
      </c>
      <c r="R77" s="17">
        <f t="shared" si="40"/>
        <v>0</v>
      </c>
      <c r="S77" s="17">
        <f t="shared" si="31"/>
        <v>0</v>
      </c>
      <c r="T77" s="17">
        <f t="shared" si="32"/>
        <v>0</v>
      </c>
      <c r="U77" s="17">
        <f t="shared" si="33"/>
        <v>0</v>
      </c>
      <c r="V77" s="17">
        <f t="shared" si="34"/>
        <v>0</v>
      </c>
      <c r="W77" s="17">
        <f t="shared" si="35"/>
        <v>0</v>
      </c>
      <c r="X77" s="17">
        <f t="shared" si="36"/>
        <v>0</v>
      </c>
      <c r="Y77" s="17">
        <f t="shared" si="37"/>
        <v>0</v>
      </c>
      <c r="Z77" s="17">
        <f t="shared" si="38"/>
        <v>1</v>
      </c>
      <c r="AA77" s="17">
        <f t="shared" si="39"/>
        <v>0</v>
      </c>
    </row>
    <row r="78" spans="2:27" x14ac:dyDescent="0.25">
      <c r="B78" s="10" t="s">
        <v>624</v>
      </c>
      <c r="C78" s="10" t="s">
        <v>625</v>
      </c>
      <c r="D78">
        <v>0</v>
      </c>
      <c r="E78">
        <v>0</v>
      </c>
      <c r="F78">
        <v>0</v>
      </c>
      <c r="G78">
        <v>0</v>
      </c>
      <c r="H78">
        <v>0</v>
      </c>
      <c r="I78">
        <v>0</v>
      </c>
      <c r="J78">
        <v>0</v>
      </c>
      <c r="K78">
        <v>3</v>
      </c>
      <c r="L78">
        <v>5</v>
      </c>
      <c r="M78">
        <v>3</v>
      </c>
      <c r="O78" t="s">
        <v>298</v>
      </c>
      <c r="P78" s="10" t="s">
        <v>679</v>
      </c>
      <c r="Q78" s="10" t="s">
        <v>680</v>
      </c>
      <c r="R78" s="17">
        <f t="shared" si="40"/>
        <v>0</v>
      </c>
      <c r="S78" s="17">
        <f t="shared" si="31"/>
        <v>0</v>
      </c>
      <c r="T78" s="17">
        <f t="shared" si="32"/>
        <v>0</v>
      </c>
      <c r="U78" s="17">
        <f t="shared" si="33"/>
        <v>0</v>
      </c>
      <c r="V78" s="17">
        <f t="shared" si="34"/>
        <v>0</v>
      </c>
      <c r="W78" s="17">
        <f t="shared" si="35"/>
        <v>0</v>
      </c>
      <c r="X78" s="17">
        <f t="shared" si="36"/>
        <v>0</v>
      </c>
      <c r="Y78" s="17">
        <f t="shared" si="37"/>
        <v>0</v>
      </c>
      <c r="Z78" s="17">
        <f t="shared" si="38"/>
        <v>1</v>
      </c>
      <c r="AA78" s="17">
        <f t="shared" si="39"/>
        <v>1</v>
      </c>
    </row>
    <row r="79" spans="2:27" x14ac:dyDescent="0.25">
      <c r="B79" s="10" t="s">
        <v>624</v>
      </c>
      <c r="C79" s="10" t="s">
        <v>676</v>
      </c>
      <c r="D79">
        <v>0</v>
      </c>
      <c r="E79">
        <v>0</v>
      </c>
      <c r="F79">
        <v>0</v>
      </c>
      <c r="G79">
        <v>0</v>
      </c>
      <c r="H79">
        <v>0</v>
      </c>
      <c r="I79">
        <v>0</v>
      </c>
      <c r="J79">
        <v>0</v>
      </c>
      <c r="K79">
        <v>0</v>
      </c>
      <c r="L79">
        <v>1</v>
      </c>
      <c r="M79">
        <v>8</v>
      </c>
      <c r="O79" t="s">
        <v>298</v>
      </c>
      <c r="P79" s="10" t="s">
        <v>169</v>
      </c>
      <c r="Q79" s="10" t="s">
        <v>170</v>
      </c>
      <c r="R79" s="17">
        <f t="shared" si="40"/>
        <v>0</v>
      </c>
      <c r="S79" s="17">
        <f t="shared" si="31"/>
        <v>0</v>
      </c>
      <c r="T79" s="17">
        <f t="shared" si="32"/>
        <v>0</v>
      </c>
      <c r="U79" s="17">
        <f t="shared" si="33"/>
        <v>0</v>
      </c>
      <c r="V79" s="17">
        <f t="shared" si="34"/>
        <v>0</v>
      </c>
      <c r="W79" s="17">
        <f t="shared" si="35"/>
        <v>0</v>
      </c>
      <c r="X79" s="17">
        <f t="shared" si="36"/>
        <v>6</v>
      </c>
      <c r="Y79" s="17">
        <f t="shared" si="37"/>
        <v>33</v>
      </c>
      <c r="Z79" s="17">
        <f t="shared" si="38"/>
        <v>70</v>
      </c>
      <c r="AA79" s="17">
        <f t="shared" si="39"/>
        <v>87</v>
      </c>
    </row>
    <row r="80" spans="2:27" x14ac:dyDescent="0.25">
      <c r="B80" s="10" t="s">
        <v>159</v>
      </c>
      <c r="C80" s="10" t="s">
        <v>160</v>
      </c>
      <c r="D80">
        <v>162</v>
      </c>
      <c r="E80">
        <v>176</v>
      </c>
      <c r="F80">
        <v>165</v>
      </c>
      <c r="G80">
        <v>163</v>
      </c>
      <c r="H80">
        <v>160</v>
      </c>
      <c r="I80">
        <v>159</v>
      </c>
      <c r="J80">
        <v>138</v>
      </c>
      <c r="K80">
        <v>131</v>
      </c>
      <c r="L80">
        <v>131</v>
      </c>
      <c r="M80">
        <v>127</v>
      </c>
      <c r="O80" t="s">
        <v>298</v>
      </c>
      <c r="P80" s="10" t="s">
        <v>628</v>
      </c>
      <c r="Q80" s="10" t="s">
        <v>629</v>
      </c>
      <c r="R80" s="17">
        <f t="shared" si="40"/>
        <v>0</v>
      </c>
      <c r="S80" s="17">
        <f t="shared" si="31"/>
        <v>0</v>
      </c>
      <c r="T80" s="17">
        <f t="shared" si="32"/>
        <v>0</v>
      </c>
      <c r="U80" s="17">
        <f t="shared" si="33"/>
        <v>0</v>
      </c>
      <c r="V80" s="17">
        <f t="shared" si="34"/>
        <v>0</v>
      </c>
      <c r="W80" s="17">
        <f t="shared" si="35"/>
        <v>0</v>
      </c>
      <c r="X80" s="17">
        <f t="shared" si="36"/>
        <v>0</v>
      </c>
      <c r="Y80" s="17">
        <f t="shared" si="37"/>
        <v>1</v>
      </c>
      <c r="Z80" s="17">
        <f t="shared" si="38"/>
        <v>0</v>
      </c>
      <c r="AA80" s="17">
        <f t="shared" si="39"/>
        <v>0</v>
      </c>
    </row>
    <row r="81" spans="1:27" x14ac:dyDescent="0.25">
      <c r="B81" s="10" t="s">
        <v>161</v>
      </c>
      <c r="C81" s="10" t="s">
        <v>162</v>
      </c>
      <c r="D81">
        <v>102</v>
      </c>
      <c r="E81">
        <v>100</v>
      </c>
      <c r="F81">
        <v>104</v>
      </c>
      <c r="G81">
        <v>115</v>
      </c>
      <c r="H81">
        <v>118</v>
      </c>
      <c r="I81">
        <v>104</v>
      </c>
      <c r="J81">
        <v>110</v>
      </c>
      <c r="K81">
        <v>116</v>
      </c>
      <c r="L81">
        <v>105</v>
      </c>
      <c r="M81">
        <v>99</v>
      </c>
      <c r="O81" t="s">
        <v>298</v>
      </c>
      <c r="P81" s="10" t="s">
        <v>630</v>
      </c>
      <c r="Q81" s="10" t="s">
        <v>631</v>
      </c>
      <c r="R81" s="17">
        <f t="shared" si="40"/>
        <v>0</v>
      </c>
      <c r="S81" s="17">
        <f t="shared" si="31"/>
        <v>0</v>
      </c>
      <c r="T81" s="17">
        <f t="shared" si="32"/>
        <v>0</v>
      </c>
      <c r="U81" s="17">
        <f t="shared" si="33"/>
        <v>0</v>
      </c>
      <c r="V81" s="17">
        <f t="shared" si="34"/>
        <v>0</v>
      </c>
      <c r="W81" s="17">
        <f t="shared" si="35"/>
        <v>0</v>
      </c>
      <c r="X81" s="17">
        <f t="shared" si="36"/>
        <v>0</v>
      </c>
      <c r="Y81" s="17">
        <f t="shared" si="37"/>
        <v>1</v>
      </c>
      <c r="Z81" s="17">
        <f t="shared" si="38"/>
        <v>1</v>
      </c>
      <c r="AA81" s="17">
        <f t="shared" si="39"/>
        <v>1</v>
      </c>
    </row>
    <row r="82" spans="1:27" x14ac:dyDescent="0.25">
      <c r="B82" s="10" t="s">
        <v>163</v>
      </c>
      <c r="C82" s="10" t="s">
        <v>164</v>
      </c>
      <c r="D82">
        <v>1545</v>
      </c>
      <c r="E82">
        <v>1660</v>
      </c>
      <c r="F82">
        <v>1669</v>
      </c>
      <c r="G82">
        <v>1704</v>
      </c>
      <c r="H82">
        <v>1712</v>
      </c>
      <c r="I82">
        <v>1621</v>
      </c>
      <c r="J82">
        <v>1445</v>
      </c>
      <c r="K82">
        <v>1380</v>
      </c>
      <c r="L82">
        <v>1327</v>
      </c>
      <c r="M82">
        <v>1256</v>
      </c>
      <c r="O82" t="s">
        <v>298</v>
      </c>
      <c r="P82" s="10" t="s">
        <v>681</v>
      </c>
      <c r="Q82" s="10" t="s">
        <v>682</v>
      </c>
      <c r="R82" s="17">
        <f t="shared" si="40"/>
        <v>0</v>
      </c>
      <c r="S82" s="17">
        <f t="shared" si="31"/>
        <v>0</v>
      </c>
      <c r="T82" s="17">
        <f t="shared" si="32"/>
        <v>0</v>
      </c>
      <c r="U82" s="17">
        <f t="shared" si="33"/>
        <v>0</v>
      </c>
      <c r="V82" s="17">
        <f t="shared" si="34"/>
        <v>0</v>
      </c>
      <c r="W82" s="17">
        <f t="shared" si="35"/>
        <v>0</v>
      </c>
      <c r="X82" s="17">
        <f t="shared" si="36"/>
        <v>0</v>
      </c>
      <c r="Y82" s="17">
        <f t="shared" si="37"/>
        <v>0</v>
      </c>
      <c r="Z82" s="17">
        <f t="shared" si="38"/>
        <v>1</v>
      </c>
      <c r="AA82" s="17">
        <f t="shared" si="39"/>
        <v>1</v>
      </c>
    </row>
    <row r="83" spans="1:27" x14ac:dyDescent="0.25">
      <c r="B83" s="10" t="s">
        <v>165</v>
      </c>
      <c r="C83" s="10" t="s">
        <v>166</v>
      </c>
      <c r="D83">
        <v>0</v>
      </c>
      <c r="E83">
        <v>0</v>
      </c>
      <c r="F83">
        <v>0</v>
      </c>
      <c r="G83">
        <v>0</v>
      </c>
      <c r="H83">
        <v>0</v>
      </c>
      <c r="I83">
        <v>158</v>
      </c>
      <c r="J83">
        <v>167</v>
      </c>
      <c r="K83">
        <v>142</v>
      </c>
      <c r="L83">
        <v>157</v>
      </c>
      <c r="M83">
        <v>197</v>
      </c>
      <c r="O83" t="s">
        <v>298</v>
      </c>
      <c r="P83" s="10" t="s">
        <v>683</v>
      </c>
      <c r="Q83" s="10" t="s">
        <v>684</v>
      </c>
      <c r="R83" s="17">
        <f t="shared" si="40"/>
        <v>0</v>
      </c>
      <c r="S83" s="17">
        <f t="shared" si="31"/>
        <v>0</v>
      </c>
      <c r="T83" s="17">
        <f t="shared" si="32"/>
        <v>0</v>
      </c>
      <c r="U83" s="17">
        <f t="shared" si="33"/>
        <v>0</v>
      </c>
      <c r="V83" s="17">
        <f t="shared" si="34"/>
        <v>0</v>
      </c>
      <c r="W83" s="17">
        <f t="shared" si="35"/>
        <v>0</v>
      </c>
      <c r="X83" s="17">
        <f t="shared" si="36"/>
        <v>0</v>
      </c>
      <c r="Y83" s="17">
        <f t="shared" si="37"/>
        <v>0</v>
      </c>
      <c r="Z83" s="17">
        <f t="shared" si="38"/>
        <v>3</v>
      </c>
      <c r="AA83" s="17">
        <f t="shared" si="39"/>
        <v>4</v>
      </c>
    </row>
    <row r="84" spans="1:27" x14ac:dyDescent="0.25">
      <c r="B84" s="10" t="s">
        <v>167</v>
      </c>
      <c r="C84" s="10" t="s">
        <v>168</v>
      </c>
      <c r="D84">
        <v>1</v>
      </c>
      <c r="E84">
        <v>3</v>
      </c>
      <c r="F84">
        <v>3</v>
      </c>
      <c r="G84">
        <v>2</v>
      </c>
      <c r="H84">
        <v>2</v>
      </c>
      <c r="I84">
        <v>10</v>
      </c>
      <c r="J84">
        <v>12</v>
      </c>
      <c r="K84">
        <v>16</v>
      </c>
      <c r="L84">
        <v>20</v>
      </c>
      <c r="M84">
        <v>23</v>
      </c>
      <c r="O84" t="s">
        <v>298</v>
      </c>
      <c r="P84" s="10" t="s">
        <v>632</v>
      </c>
      <c r="Q84" s="10" t="s">
        <v>633</v>
      </c>
      <c r="R84" s="17">
        <f t="shared" si="40"/>
        <v>0</v>
      </c>
      <c r="S84" s="17">
        <f t="shared" si="31"/>
        <v>0</v>
      </c>
      <c r="T84" s="17">
        <f t="shared" si="32"/>
        <v>0</v>
      </c>
      <c r="U84" s="17">
        <f t="shared" si="33"/>
        <v>0</v>
      </c>
      <c r="V84" s="17">
        <f t="shared" si="34"/>
        <v>0</v>
      </c>
      <c r="W84" s="17">
        <f t="shared" si="35"/>
        <v>0</v>
      </c>
      <c r="X84" s="17">
        <f t="shared" si="36"/>
        <v>0</v>
      </c>
      <c r="Y84" s="17">
        <f t="shared" si="37"/>
        <v>2</v>
      </c>
      <c r="Z84" s="17">
        <f t="shared" si="38"/>
        <v>0</v>
      </c>
      <c r="AA84" s="17">
        <f t="shared" si="39"/>
        <v>2</v>
      </c>
    </row>
    <row r="85" spans="1:27" x14ac:dyDescent="0.25">
      <c r="B85" s="10" t="s">
        <v>626</v>
      </c>
      <c r="C85" s="10" t="s">
        <v>627</v>
      </c>
      <c r="D85">
        <v>0</v>
      </c>
      <c r="E85">
        <v>0</v>
      </c>
      <c r="F85">
        <v>0</v>
      </c>
      <c r="G85">
        <v>0</v>
      </c>
      <c r="H85">
        <v>0</v>
      </c>
      <c r="I85">
        <v>0</v>
      </c>
      <c r="J85">
        <v>0</v>
      </c>
      <c r="K85">
        <v>2</v>
      </c>
      <c r="L85">
        <v>2</v>
      </c>
      <c r="M85">
        <v>1</v>
      </c>
      <c r="O85" t="s">
        <v>298</v>
      </c>
      <c r="P85" s="10" t="s">
        <v>171</v>
      </c>
      <c r="Q85" s="10" t="s">
        <v>172</v>
      </c>
      <c r="R85" s="17">
        <f t="shared" si="40"/>
        <v>0</v>
      </c>
      <c r="S85" s="17">
        <f t="shared" si="31"/>
        <v>0</v>
      </c>
      <c r="T85" s="17">
        <f t="shared" si="32"/>
        <v>0</v>
      </c>
      <c r="U85" s="17">
        <f t="shared" si="33"/>
        <v>0</v>
      </c>
      <c r="V85" s="17">
        <f t="shared" si="34"/>
        <v>0</v>
      </c>
      <c r="W85" s="17">
        <f t="shared" si="35"/>
        <v>5</v>
      </c>
      <c r="X85" s="17">
        <f t="shared" si="36"/>
        <v>6</v>
      </c>
      <c r="Y85" s="17">
        <f t="shared" si="37"/>
        <v>2</v>
      </c>
      <c r="Z85" s="17">
        <f t="shared" si="38"/>
        <v>0</v>
      </c>
      <c r="AA85" s="17">
        <f t="shared" si="39"/>
        <v>0</v>
      </c>
    </row>
    <row r="86" spans="1:27" x14ac:dyDescent="0.25">
      <c r="B86" s="10" t="s">
        <v>677</v>
      </c>
      <c r="C86" s="10" t="s">
        <v>678</v>
      </c>
      <c r="D86">
        <v>0</v>
      </c>
      <c r="E86">
        <v>0</v>
      </c>
      <c r="F86">
        <v>0</v>
      </c>
      <c r="G86">
        <v>0</v>
      </c>
      <c r="H86">
        <v>0</v>
      </c>
      <c r="I86">
        <v>0</v>
      </c>
      <c r="J86">
        <v>0</v>
      </c>
      <c r="K86">
        <v>0</v>
      </c>
      <c r="L86">
        <v>1</v>
      </c>
      <c r="M86">
        <v>0</v>
      </c>
      <c r="O86" t="s">
        <v>298</v>
      </c>
      <c r="P86" s="10" t="s">
        <v>634</v>
      </c>
      <c r="Q86" s="10" t="s">
        <v>635</v>
      </c>
      <c r="R86" s="17">
        <f t="shared" ref="R86:AA87" si="41">D96</f>
        <v>0</v>
      </c>
      <c r="S86" s="17">
        <f t="shared" si="41"/>
        <v>0</v>
      </c>
      <c r="T86" s="17">
        <f t="shared" si="41"/>
        <v>0</v>
      </c>
      <c r="U86" s="17">
        <f t="shared" si="41"/>
        <v>0</v>
      </c>
      <c r="V86" s="17">
        <f t="shared" si="41"/>
        <v>0</v>
      </c>
      <c r="W86" s="17">
        <f t="shared" si="41"/>
        <v>0</v>
      </c>
      <c r="X86" s="17">
        <f t="shared" si="41"/>
        <v>0</v>
      </c>
      <c r="Y86" s="17">
        <f t="shared" si="41"/>
        <v>1</v>
      </c>
      <c r="Z86" s="17">
        <f t="shared" si="41"/>
        <v>1</v>
      </c>
      <c r="AA86" s="17">
        <f t="shared" si="41"/>
        <v>1</v>
      </c>
    </row>
    <row r="87" spans="1:27" x14ac:dyDescent="0.25">
      <c r="B87" s="10" t="s">
        <v>679</v>
      </c>
      <c r="C87" s="10" t="s">
        <v>680</v>
      </c>
      <c r="D87">
        <v>0</v>
      </c>
      <c r="E87">
        <v>0</v>
      </c>
      <c r="F87">
        <v>0</v>
      </c>
      <c r="G87">
        <v>0</v>
      </c>
      <c r="H87">
        <v>0</v>
      </c>
      <c r="I87">
        <v>0</v>
      </c>
      <c r="J87">
        <v>0</v>
      </c>
      <c r="K87">
        <v>0</v>
      </c>
      <c r="L87">
        <v>1</v>
      </c>
      <c r="M87">
        <v>1</v>
      </c>
      <c r="O87" s="35" t="s">
        <v>298</v>
      </c>
      <c r="P87" s="79" t="s">
        <v>636</v>
      </c>
      <c r="Q87" s="79" t="s">
        <v>637</v>
      </c>
      <c r="R87" s="80">
        <f t="shared" si="41"/>
        <v>0</v>
      </c>
      <c r="S87" s="80">
        <f t="shared" si="41"/>
        <v>0</v>
      </c>
      <c r="T87" s="80">
        <f t="shared" si="41"/>
        <v>0</v>
      </c>
      <c r="U87" s="80">
        <f t="shared" si="41"/>
        <v>0</v>
      </c>
      <c r="V87" s="80">
        <f t="shared" si="41"/>
        <v>0</v>
      </c>
      <c r="W87" s="80">
        <f t="shared" si="41"/>
        <v>0</v>
      </c>
      <c r="X87" s="80">
        <f t="shared" si="41"/>
        <v>0</v>
      </c>
      <c r="Y87" s="80">
        <f t="shared" si="41"/>
        <v>3</v>
      </c>
      <c r="Z87" s="80">
        <f t="shared" si="41"/>
        <v>2</v>
      </c>
      <c r="AA87" s="80">
        <f t="shared" si="41"/>
        <v>1</v>
      </c>
    </row>
    <row r="88" spans="1:27" x14ac:dyDescent="0.25">
      <c r="B88" s="10" t="s">
        <v>169</v>
      </c>
      <c r="C88" s="10" t="s">
        <v>170</v>
      </c>
      <c r="D88">
        <v>0</v>
      </c>
      <c r="E88">
        <v>0</v>
      </c>
      <c r="F88">
        <v>0</v>
      </c>
      <c r="G88">
        <v>0</v>
      </c>
      <c r="H88">
        <v>0</v>
      </c>
      <c r="I88">
        <v>0</v>
      </c>
      <c r="J88">
        <v>6</v>
      </c>
      <c r="K88">
        <v>33</v>
      </c>
      <c r="L88">
        <v>70</v>
      </c>
      <c r="M88">
        <v>87</v>
      </c>
      <c r="O88" t="s">
        <v>299</v>
      </c>
      <c r="P88" s="10" t="s">
        <v>173</v>
      </c>
      <c r="Q88" s="10" t="s">
        <v>174</v>
      </c>
      <c r="R88" s="17">
        <f>D101</f>
        <v>27</v>
      </c>
      <c r="S88" s="17">
        <f t="shared" ref="S88:AA88" si="42">E101</f>
        <v>23</v>
      </c>
      <c r="T88" s="17">
        <f t="shared" si="42"/>
        <v>27</v>
      </c>
      <c r="U88" s="17">
        <f t="shared" si="42"/>
        <v>28</v>
      </c>
      <c r="V88" s="17">
        <f t="shared" si="42"/>
        <v>34</v>
      </c>
      <c r="W88" s="17">
        <f t="shared" si="42"/>
        <v>52</v>
      </c>
      <c r="X88" s="17">
        <f t="shared" si="42"/>
        <v>52</v>
      </c>
      <c r="Y88" s="17">
        <f t="shared" si="42"/>
        <v>69</v>
      </c>
      <c r="Z88" s="17">
        <f t="shared" si="42"/>
        <v>80</v>
      </c>
      <c r="AA88" s="17">
        <f t="shared" si="42"/>
        <v>67</v>
      </c>
    </row>
    <row r="89" spans="1:27" x14ac:dyDescent="0.25">
      <c r="B89" s="10" t="s">
        <v>628</v>
      </c>
      <c r="C89" s="10" t="s">
        <v>629</v>
      </c>
      <c r="D89">
        <v>0</v>
      </c>
      <c r="E89">
        <v>0</v>
      </c>
      <c r="F89">
        <v>0</v>
      </c>
      <c r="G89">
        <v>0</v>
      </c>
      <c r="H89">
        <v>0</v>
      </c>
      <c r="I89">
        <v>0</v>
      </c>
      <c r="J89">
        <v>0</v>
      </c>
      <c r="K89">
        <v>1</v>
      </c>
      <c r="L89">
        <v>0</v>
      </c>
      <c r="M89">
        <v>0</v>
      </c>
      <c r="O89" t="s">
        <v>299</v>
      </c>
      <c r="P89" s="10" t="s">
        <v>175</v>
      </c>
      <c r="Q89" s="10" t="s">
        <v>176</v>
      </c>
      <c r="R89" s="17">
        <f>D102</f>
        <v>11</v>
      </c>
      <c r="S89" s="17">
        <f t="shared" ref="S89:AA89" si="43">E102</f>
        <v>8</v>
      </c>
      <c r="T89" s="17">
        <f t="shared" si="43"/>
        <v>8</v>
      </c>
      <c r="U89" s="17">
        <f t="shared" si="43"/>
        <v>6</v>
      </c>
      <c r="V89" s="17">
        <f t="shared" si="43"/>
        <v>5</v>
      </c>
      <c r="W89" s="17">
        <f t="shared" si="43"/>
        <v>4</v>
      </c>
      <c r="X89" s="17">
        <f t="shared" si="43"/>
        <v>9</v>
      </c>
      <c r="Y89" s="17">
        <f t="shared" si="43"/>
        <v>13</v>
      </c>
      <c r="Z89" s="17">
        <f t="shared" si="43"/>
        <v>13</v>
      </c>
      <c r="AA89" s="17">
        <f t="shared" si="43"/>
        <v>13</v>
      </c>
    </row>
    <row r="90" spans="1:27" x14ac:dyDescent="0.25">
      <c r="A90" s="10"/>
      <c r="B90" s="10" t="s">
        <v>630</v>
      </c>
      <c r="C90" s="10" t="s">
        <v>631</v>
      </c>
      <c r="D90">
        <v>0</v>
      </c>
      <c r="E90">
        <v>0</v>
      </c>
      <c r="F90">
        <v>0</v>
      </c>
      <c r="G90">
        <v>0</v>
      </c>
      <c r="H90">
        <v>0</v>
      </c>
      <c r="I90">
        <v>0</v>
      </c>
      <c r="J90">
        <v>0</v>
      </c>
      <c r="K90">
        <v>1</v>
      </c>
      <c r="L90">
        <v>1</v>
      </c>
      <c r="M90">
        <v>1</v>
      </c>
      <c r="O90" t="s">
        <v>299</v>
      </c>
      <c r="P90" s="10" t="s">
        <v>216</v>
      </c>
      <c r="Q90" s="10" t="s">
        <v>217</v>
      </c>
      <c r="R90" s="17">
        <f t="shared" ref="R90:R105" si="44">D103</f>
        <v>2</v>
      </c>
      <c r="S90" s="17">
        <f t="shared" ref="S90:S105" si="45">E103</f>
        <v>1</v>
      </c>
      <c r="T90" s="17">
        <f t="shared" ref="T90:T105" si="46">F103</f>
        <v>1</v>
      </c>
      <c r="U90" s="17">
        <f t="shared" ref="U90:U105" si="47">G103</f>
        <v>1</v>
      </c>
      <c r="V90" s="17">
        <f t="shared" ref="V90:V105" si="48">H103</f>
        <v>1</v>
      </c>
      <c r="W90" s="17">
        <f t="shared" ref="W90:W105" si="49">I103</f>
        <v>0</v>
      </c>
      <c r="X90" s="17">
        <f t="shared" ref="X90:X105" si="50">J103</f>
        <v>0</v>
      </c>
      <c r="Y90" s="17">
        <f t="shared" ref="Y90:Y105" si="51">K103</f>
        <v>0</v>
      </c>
      <c r="Z90" s="17">
        <f t="shared" ref="Z90:Z105" si="52">L103</f>
        <v>0</v>
      </c>
      <c r="AA90" s="17">
        <f t="shared" ref="AA90:AA105" si="53">M103</f>
        <v>0</v>
      </c>
    </row>
    <row r="91" spans="1:27" x14ac:dyDescent="0.25">
      <c r="A91" s="10"/>
      <c r="B91" s="10" t="s">
        <v>681</v>
      </c>
      <c r="C91" s="10" t="s">
        <v>682</v>
      </c>
      <c r="D91">
        <v>0</v>
      </c>
      <c r="E91">
        <v>0</v>
      </c>
      <c r="F91">
        <v>0</v>
      </c>
      <c r="G91">
        <v>0</v>
      </c>
      <c r="H91">
        <v>0</v>
      </c>
      <c r="I91">
        <v>0</v>
      </c>
      <c r="J91">
        <v>0</v>
      </c>
      <c r="K91">
        <v>0</v>
      </c>
      <c r="L91">
        <v>1</v>
      </c>
      <c r="M91">
        <v>1</v>
      </c>
      <c r="O91" t="s">
        <v>299</v>
      </c>
      <c r="P91" s="10" t="s">
        <v>97</v>
      </c>
      <c r="Q91" s="10" t="s">
        <v>98</v>
      </c>
      <c r="R91" s="17">
        <f t="shared" si="44"/>
        <v>1</v>
      </c>
      <c r="S91" s="17">
        <f t="shared" si="45"/>
        <v>1</v>
      </c>
      <c r="T91" s="17">
        <f t="shared" si="46"/>
        <v>1</v>
      </c>
      <c r="U91" s="17">
        <f t="shared" si="47"/>
        <v>0</v>
      </c>
      <c r="V91" s="17">
        <f t="shared" si="48"/>
        <v>0</v>
      </c>
      <c r="W91" s="17">
        <f t="shared" si="49"/>
        <v>0</v>
      </c>
      <c r="X91" s="17">
        <f t="shared" si="50"/>
        <v>1</v>
      </c>
      <c r="Y91" s="17">
        <f t="shared" si="51"/>
        <v>1</v>
      </c>
      <c r="Z91" s="17">
        <f t="shared" si="52"/>
        <v>1</v>
      </c>
      <c r="AA91" s="17">
        <f t="shared" si="53"/>
        <v>1</v>
      </c>
    </row>
    <row r="92" spans="1:27" x14ac:dyDescent="0.25">
      <c r="B92" s="10" t="s">
        <v>683</v>
      </c>
      <c r="C92" s="10" t="s">
        <v>684</v>
      </c>
      <c r="D92">
        <v>0</v>
      </c>
      <c r="E92">
        <v>0</v>
      </c>
      <c r="F92">
        <v>0</v>
      </c>
      <c r="G92">
        <v>0</v>
      </c>
      <c r="H92">
        <v>0</v>
      </c>
      <c r="I92">
        <v>0</v>
      </c>
      <c r="J92">
        <v>0</v>
      </c>
      <c r="K92">
        <v>0</v>
      </c>
      <c r="L92">
        <v>3</v>
      </c>
      <c r="M92">
        <v>4</v>
      </c>
      <c r="O92" t="s">
        <v>299</v>
      </c>
      <c r="P92" s="10" t="s">
        <v>80</v>
      </c>
      <c r="Q92" s="10" t="s">
        <v>81</v>
      </c>
      <c r="R92" s="17">
        <f t="shared" si="44"/>
        <v>0</v>
      </c>
      <c r="S92" s="17">
        <f t="shared" si="45"/>
        <v>0</v>
      </c>
      <c r="T92" s="17">
        <f t="shared" si="46"/>
        <v>0</v>
      </c>
      <c r="U92" s="17">
        <f t="shared" si="47"/>
        <v>1</v>
      </c>
      <c r="V92" s="17">
        <f t="shared" si="48"/>
        <v>2</v>
      </c>
      <c r="W92" s="17">
        <f t="shared" si="49"/>
        <v>2</v>
      </c>
      <c r="X92" s="17">
        <f t="shared" si="50"/>
        <v>0</v>
      </c>
      <c r="Y92" s="17">
        <f t="shared" si="51"/>
        <v>0</v>
      </c>
      <c r="Z92" s="17">
        <f t="shared" si="52"/>
        <v>0</v>
      </c>
      <c r="AA92" s="17">
        <f t="shared" si="53"/>
        <v>0</v>
      </c>
    </row>
    <row r="93" spans="1:27" x14ac:dyDescent="0.25">
      <c r="A93" s="10"/>
      <c r="B93" s="10" t="s">
        <v>632</v>
      </c>
      <c r="C93" s="10" t="s">
        <v>633</v>
      </c>
      <c r="D93">
        <v>0</v>
      </c>
      <c r="E93">
        <v>0</v>
      </c>
      <c r="F93">
        <v>0</v>
      </c>
      <c r="G93">
        <v>0</v>
      </c>
      <c r="H93">
        <v>0</v>
      </c>
      <c r="I93">
        <v>0</v>
      </c>
      <c r="J93">
        <v>0</v>
      </c>
      <c r="K93">
        <v>2</v>
      </c>
      <c r="L93">
        <v>0</v>
      </c>
      <c r="M93">
        <v>2</v>
      </c>
      <c r="O93" t="s">
        <v>299</v>
      </c>
      <c r="P93" s="10" t="s">
        <v>139</v>
      </c>
      <c r="Q93" s="10" t="s">
        <v>140</v>
      </c>
      <c r="R93" s="17">
        <f t="shared" si="44"/>
        <v>1</v>
      </c>
      <c r="S93" s="17">
        <f t="shared" si="45"/>
        <v>1</v>
      </c>
      <c r="T93" s="17">
        <f t="shared" si="46"/>
        <v>1</v>
      </c>
      <c r="U93" s="17">
        <f t="shared" si="47"/>
        <v>1</v>
      </c>
      <c r="V93" s="17">
        <f t="shared" si="48"/>
        <v>1</v>
      </c>
      <c r="W93" s="17">
        <f t="shared" si="49"/>
        <v>0</v>
      </c>
      <c r="X93" s="17">
        <f t="shared" si="50"/>
        <v>0</v>
      </c>
      <c r="Y93" s="17">
        <f t="shared" si="51"/>
        <v>0</v>
      </c>
      <c r="Z93" s="17">
        <f t="shared" si="52"/>
        <v>0</v>
      </c>
      <c r="AA93" s="17">
        <f t="shared" si="53"/>
        <v>0</v>
      </c>
    </row>
    <row r="94" spans="1:27" x14ac:dyDescent="0.25">
      <c r="A94" s="10"/>
      <c r="B94" s="10" t="s">
        <v>171</v>
      </c>
      <c r="C94" s="10" t="s">
        <v>172</v>
      </c>
      <c r="D94">
        <v>0</v>
      </c>
      <c r="E94">
        <v>0</v>
      </c>
      <c r="F94">
        <v>0</v>
      </c>
      <c r="G94">
        <v>0</v>
      </c>
      <c r="H94">
        <v>0</v>
      </c>
      <c r="I94">
        <v>5</v>
      </c>
      <c r="J94">
        <v>6</v>
      </c>
      <c r="K94">
        <v>2</v>
      </c>
      <c r="L94">
        <v>0</v>
      </c>
      <c r="M94">
        <v>0</v>
      </c>
      <c r="O94" t="s">
        <v>299</v>
      </c>
      <c r="P94" s="10" t="s">
        <v>685</v>
      </c>
      <c r="Q94" s="10" t="s">
        <v>686</v>
      </c>
      <c r="R94" s="17">
        <f t="shared" si="44"/>
        <v>0</v>
      </c>
      <c r="S94" s="17">
        <f t="shared" si="45"/>
        <v>0</v>
      </c>
      <c r="T94" s="17">
        <f t="shared" si="46"/>
        <v>0</v>
      </c>
      <c r="U94" s="17">
        <f t="shared" si="47"/>
        <v>0</v>
      </c>
      <c r="V94" s="17">
        <f t="shared" si="48"/>
        <v>0</v>
      </c>
      <c r="W94" s="17">
        <f t="shared" si="49"/>
        <v>0</v>
      </c>
      <c r="X94" s="17">
        <f t="shared" si="50"/>
        <v>0</v>
      </c>
      <c r="Y94" s="17">
        <f t="shared" si="51"/>
        <v>0</v>
      </c>
      <c r="Z94" s="17">
        <f t="shared" si="52"/>
        <v>13</v>
      </c>
      <c r="AA94" s="17">
        <f t="shared" si="53"/>
        <v>18</v>
      </c>
    </row>
    <row r="95" spans="1:27" x14ac:dyDescent="0.25">
      <c r="A95" s="10"/>
      <c r="B95" s="10" t="s">
        <v>349</v>
      </c>
      <c r="C95" s="10" t="s">
        <v>350</v>
      </c>
      <c r="D95">
        <v>0</v>
      </c>
      <c r="E95">
        <v>0</v>
      </c>
      <c r="F95">
        <v>0</v>
      </c>
      <c r="G95">
        <v>0</v>
      </c>
      <c r="H95">
        <v>0</v>
      </c>
      <c r="I95">
        <v>0</v>
      </c>
      <c r="J95">
        <v>0</v>
      </c>
      <c r="K95">
        <v>0</v>
      </c>
      <c r="L95">
        <v>0</v>
      </c>
      <c r="M95">
        <v>0</v>
      </c>
      <c r="O95" t="s">
        <v>299</v>
      </c>
      <c r="P95" s="10" t="s">
        <v>177</v>
      </c>
      <c r="Q95" s="10" t="s">
        <v>178</v>
      </c>
      <c r="R95" s="17">
        <f t="shared" si="44"/>
        <v>5</v>
      </c>
      <c r="S95" s="17">
        <f t="shared" si="45"/>
        <v>7</v>
      </c>
      <c r="T95" s="17">
        <f t="shared" si="46"/>
        <v>7</v>
      </c>
      <c r="U95" s="17">
        <f t="shared" si="47"/>
        <v>5</v>
      </c>
      <c r="V95" s="17">
        <f t="shared" si="48"/>
        <v>6</v>
      </c>
      <c r="W95" s="17">
        <f t="shared" si="49"/>
        <v>4</v>
      </c>
      <c r="X95" s="17">
        <f t="shared" si="50"/>
        <v>2</v>
      </c>
      <c r="Y95" s="17">
        <f t="shared" si="51"/>
        <v>5</v>
      </c>
      <c r="Z95" s="17">
        <f t="shared" si="52"/>
        <v>7</v>
      </c>
      <c r="AA95" s="17">
        <f t="shared" si="53"/>
        <v>5</v>
      </c>
    </row>
    <row r="96" spans="1:27" x14ac:dyDescent="0.25">
      <c r="B96" s="10" t="s">
        <v>634</v>
      </c>
      <c r="C96" s="10" t="s">
        <v>635</v>
      </c>
      <c r="D96">
        <v>0</v>
      </c>
      <c r="E96">
        <v>0</v>
      </c>
      <c r="F96">
        <v>0</v>
      </c>
      <c r="G96">
        <v>0</v>
      </c>
      <c r="H96">
        <v>0</v>
      </c>
      <c r="I96">
        <v>0</v>
      </c>
      <c r="J96">
        <v>0</v>
      </c>
      <c r="K96">
        <v>1</v>
      </c>
      <c r="L96">
        <v>1</v>
      </c>
      <c r="M96">
        <v>1</v>
      </c>
      <c r="O96" t="s">
        <v>299</v>
      </c>
      <c r="P96" s="10" t="s">
        <v>179</v>
      </c>
      <c r="Q96" s="10" t="s">
        <v>180</v>
      </c>
      <c r="R96" s="17">
        <f t="shared" si="44"/>
        <v>6</v>
      </c>
      <c r="S96" s="17">
        <f t="shared" si="45"/>
        <v>6</v>
      </c>
      <c r="T96" s="17">
        <f t="shared" si="46"/>
        <v>5</v>
      </c>
      <c r="U96" s="17">
        <f t="shared" si="47"/>
        <v>6</v>
      </c>
      <c r="V96" s="17">
        <f t="shared" si="48"/>
        <v>6</v>
      </c>
      <c r="W96" s="17">
        <f t="shared" si="49"/>
        <v>8</v>
      </c>
      <c r="X96" s="17">
        <f t="shared" si="50"/>
        <v>8</v>
      </c>
      <c r="Y96" s="17">
        <f t="shared" si="51"/>
        <v>8</v>
      </c>
      <c r="Z96" s="17">
        <f t="shared" si="52"/>
        <v>8</v>
      </c>
      <c r="AA96" s="17">
        <f t="shared" si="53"/>
        <v>6</v>
      </c>
    </row>
    <row r="97" spans="1:27" x14ac:dyDescent="0.25">
      <c r="A97" s="10"/>
      <c r="B97" s="10" t="s">
        <v>636</v>
      </c>
      <c r="C97" s="10" t="s">
        <v>637</v>
      </c>
      <c r="D97">
        <v>0</v>
      </c>
      <c r="E97">
        <v>0</v>
      </c>
      <c r="F97">
        <v>0</v>
      </c>
      <c r="G97">
        <v>0</v>
      </c>
      <c r="H97">
        <v>0</v>
      </c>
      <c r="I97">
        <v>0</v>
      </c>
      <c r="J97">
        <v>0</v>
      </c>
      <c r="K97">
        <v>3</v>
      </c>
      <c r="L97">
        <v>2</v>
      </c>
      <c r="M97">
        <v>1</v>
      </c>
      <c r="O97" t="s">
        <v>299</v>
      </c>
      <c r="P97" s="10" t="s">
        <v>181</v>
      </c>
      <c r="Q97" s="10" t="s">
        <v>182</v>
      </c>
      <c r="R97" s="17">
        <f t="shared" si="44"/>
        <v>26</v>
      </c>
      <c r="S97" s="17">
        <f t="shared" si="45"/>
        <v>24</v>
      </c>
      <c r="T97" s="17">
        <f t="shared" si="46"/>
        <v>20</v>
      </c>
      <c r="U97" s="17">
        <f t="shared" si="47"/>
        <v>17</v>
      </c>
      <c r="V97" s="17">
        <f t="shared" si="48"/>
        <v>21</v>
      </c>
      <c r="W97" s="17">
        <f t="shared" si="49"/>
        <v>25</v>
      </c>
      <c r="X97" s="17">
        <f t="shared" si="50"/>
        <v>21</v>
      </c>
      <c r="Y97" s="17">
        <f t="shared" si="51"/>
        <v>19</v>
      </c>
      <c r="Z97" s="17">
        <f t="shared" si="52"/>
        <v>18</v>
      </c>
      <c r="AA97" s="17">
        <f t="shared" si="53"/>
        <v>16</v>
      </c>
    </row>
    <row r="98" spans="1:27" x14ac:dyDescent="0.25">
      <c r="A98" t="s">
        <v>72</v>
      </c>
      <c r="B98" s="10"/>
      <c r="C98" s="10"/>
      <c r="D98" t="s">
        <v>39</v>
      </c>
      <c r="E98" t="s">
        <v>39</v>
      </c>
      <c r="F98" t="s">
        <v>39</v>
      </c>
      <c r="G98" t="s">
        <v>39</v>
      </c>
      <c r="H98" t="s">
        <v>39</v>
      </c>
      <c r="I98" t="s">
        <v>39</v>
      </c>
      <c r="J98" t="s">
        <v>39</v>
      </c>
      <c r="K98" t="s">
        <v>39</v>
      </c>
      <c r="L98" t="s">
        <v>39</v>
      </c>
      <c r="M98" t="s">
        <v>39</v>
      </c>
      <c r="O98" t="s">
        <v>299</v>
      </c>
      <c r="P98" s="10" t="s">
        <v>714</v>
      </c>
      <c r="Q98" s="10" t="s">
        <v>185</v>
      </c>
      <c r="R98" s="17">
        <f t="shared" si="44"/>
        <v>12</v>
      </c>
      <c r="S98" s="17">
        <f t="shared" si="45"/>
        <v>15</v>
      </c>
      <c r="T98" s="17">
        <f t="shared" si="46"/>
        <v>13</v>
      </c>
      <c r="U98" s="17">
        <f t="shared" si="47"/>
        <v>12</v>
      </c>
      <c r="V98" s="17">
        <f t="shared" si="48"/>
        <v>14</v>
      </c>
      <c r="W98" s="17">
        <f t="shared" si="49"/>
        <v>14</v>
      </c>
      <c r="X98" s="17">
        <f t="shared" si="50"/>
        <v>9</v>
      </c>
      <c r="Y98" s="17">
        <f t="shared" si="51"/>
        <v>8</v>
      </c>
      <c r="Z98" s="17">
        <f t="shared" si="52"/>
        <v>12</v>
      </c>
      <c r="AA98" s="17">
        <f t="shared" si="53"/>
        <v>8</v>
      </c>
    </row>
    <row r="99" spans="1:27" x14ac:dyDescent="0.25">
      <c r="A99" t="s">
        <v>73</v>
      </c>
      <c r="B99" s="10"/>
      <c r="C99" s="10"/>
      <c r="D99">
        <v>4592</v>
      </c>
      <c r="E99">
        <v>4714</v>
      </c>
      <c r="F99">
        <v>4686</v>
      </c>
      <c r="G99">
        <v>4686</v>
      </c>
      <c r="H99">
        <v>4491</v>
      </c>
      <c r="I99">
        <v>4430</v>
      </c>
      <c r="J99">
        <v>4216</v>
      </c>
      <c r="K99">
        <v>4185</v>
      </c>
      <c r="L99">
        <v>4085</v>
      </c>
      <c r="M99">
        <v>4064</v>
      </c>
      <c r="O99" t="s">
        <v>299</v>
      </c>
      <c r="P99" s="10" t="s">
        <v>183</v>
      </c>
      <c r="Q99" s="10" t="s">
        <v>184</v>
      </c>
      <c r="R99" s="17">
        <f t="shared" si="44"/>
        <v>90</v>
      </c>
      <c r="S99" s="17">
        <f t="shared" si="45"/>
        <v>83</v>
      </c>
      <c r="T99" s="17">
        <f t="shared" si="46"/>
        <v>90</v>
      </c>
      <c r="U99" s="17">
        <f t="shared" si="47"/>
        <v>96</v>
      </c>
      <c r="V99" s="17">
        <f t="shared" si="48"/>
        <v>86</v>
      </c>
      <c r="W99" s="17">
        <f t="shared" si="49"/>
        <v>78</v>
      </c>
      <c r="X99" s="17">
        <f t="shared" si="50"/>
        <v>80</v>
      </c>
      <c r="Y99" s="17">
        <f t="shared" si="51"/>
        <v>87</v>
      </c>
      <c r="Z99" s="17">
        <f t="shared" si="52"/>
        <v>90</v>
      </c>
      <c r="AA99" s="17">
        <f t="shared" si="53"/>
        <v>88</v>
      </c>
    </row>
    <row r="100" spans="1:27" x14ac:dyDescent="0.25">
      <c r="B100" s="10"/>
      <c r="C100" s="10"/>
      <c r="O100" t="s">
        <v>299</v>
      </c>
      <c r="P100" s="10" t="s">
        <v>738</v>
      </c>
      <c r="Q100" s="10" t="s">
        <v>739</v>
      </c>
      <c r="R100" s="17">
        <f t="shared" si="44"/>
        <v>0</v>
      </c>
      <c r="S100" s="17">
        <f t="shared" si="45"/>
        <v>0</v>
      </c>
      <c r="T100" s="17">
        <f t="shared" si="46"/>
        <v>0</v>
      </c>
      <c r="U100" s="17">
        <f t="shared" si="47"/>
        <v>0</v>
      </c>
      <c r="V100" s="17">
        <f t="shared" si="48"/>
        <v>0</v>
      </c>
      <c r="W100" s="17">
        <f t="shared" si="49"/>
        <v>0</v>
      </c>
      <c r="X100" s="17">
        <f t="shared" si="50"/>
        <v>0</v>
      </c>
      <c r="Y100" s="17">
        <f t="shared" si="51"/>
        <v>0</v>
      </c>
      <c r="Z100" s="17">
        <f t="shared" si="52"/>
        <v>0</v>
      </c>
      <c r="AA100" s="17">
        <f t="shared" si="53"/>
        <v>1</v>
      </c>
    </row>
    <row r="101" spans="1:27" x14ac:dyDescent="0.25">
      <c r="A101" t="s">
        <v>47</v>
      </c>
      <c r="B101" s="10" t="s">
        <v>173</v>
      </c>
      <c r="C101" s="10" t="s">
        <v>174</v>
      </c>
      <c r="D101">
        <v>27</v>
      </c>
      <c r="E101">
        <v>23</v>
      </c>
      <c r="F101">
        <v>27</v>
      </c>
      <c r="G101">
        <v>28</v>
      </c>
      <c r="H101">
        <v>34</v>
      </c>
      <c r="I101">
        <v>52</v>
      </c>
      <c r="J101">
        <v>52</v>
      </c>
      <c r="K101">
        <v>69</v>
      </c>
      <c r="L101">
        <v>80</v>
      </c>
      <c r="M101">
        <v>67</v>
      </c>
      <c r="O101" t="s">
        <v>299</v>
      </c>
      <c r="P101" s="10" t="s">
        <v>186</v>
      </c>
      <c r="Q101" s="10" t="s">
        <v>187</v>
      </c>
      <c r="R101" s="17">
        <f t="shared" si="44"/>
        <v>2</v>
      </c>
      <c r="S101" s="17">
        <f t="shared" si="45"/>
        <v>9</v>
      </c>
      <c r="T101" s="17">
        <f t="shared" si="46"/>
        <v>5</v>
      </c>
      <c r="U101" s="17">
        <f t="shared" si="47"/>
        <v>3</v>
      </c>
      <c r="V101" s="17">
        <f t="shared" si="48"/>
        <v>4</v>
      </c>
      <c r="W101" s="17">
        <f t="shared" si="49"/>
        <v>4</v>
      </c>
      <c r="X101" s="17">
        <f t="shared" si="50"/>
        <v>9</v>
      </c>
      <c r="Y101" s="17">
        <f t="shared" si="51"/>
        <v>8</v>
      </c>
      <c r="Z101" s="17">
        <f t="shared" si="52"/>
        <v>14</v>
      </c>
      <c r="AA101" s="17">
        <f t="shared" si="53"/>
        <v>11</v>
      </c>
    </row>
    <row r="102" spans="1:27" x14ac:dyDescent="0.25">
      <c r="B102" s="10" t="s">
        <v>175</v>
      </c>
      <c r="C102" s="10" t="s">
        <v>176</v>
      </c>
      <c r="D102">
        <v>11</v>
      </c>
      <c r="E102">
        <v>8</v>
      </c>
      <c r="F102">
        <v>8</v>
      </c>
      <c r="G102">
        <v>6</v>
      </c>
      <c r="H102">
        <v>5</v>
      </c>
      <c r="I102">
        <v>4</v>
      </c>
      <c r="J102">
        <v>9</v>
      </c>
      <c r="K102">
        <v>13</v>
      </c>
      <c r="L102">
        <v>13</v>
      </c>
      <c r="M102">
        <v>13</v>
      </c>
      <c r="O102" t="s">
        <v>299</v>
      </c>
      <c r="P102" s="10" t="s">
        <v>188</v>
      </c>
      <c r="Q102" s="10" t="s">
        <v>189</v>
      </c>
      <c r="R102" s="17">
        <f t="shared" si="44"/>
        <v>0</v>
      </c>
      <c r="S102" s="17">
        <f t="shared" si="45"/>
        <v>1</v>
      </c>
      <c r="T102" s="17">
        <f t="shared" si="46"/>
        <v>4</v>
      </c>
      <c r="U102" s="17">
        <f t="shared" si="47"/>
        <v>5</v>
      </c>
      <c r="V102" s="17">
        <f t="shared" si="48"/>
        <v>5</v>
      </c>
      <c r="W102" s="17">
        <f t="shared" si="49"/>
        <v>6</v>
      </c>
      <c r="X102" s="17">
        <f t="shared" si="50"/>
        <v>6</v>
      </c>
      <c r="Y102" s="17">
        <f t="shared" si="51"/>
        <v>6</v>
      </c>
      <c r="Z102" s="17">
        <f t="shared" si="52"/>
        <v>5</v>
      </c>
      <c r="AA102" s="17">
        <f t="shared" si="53"/>
        <v>4</v>
      </c>
    </row>
    <row r="103" spans="1:27" x14ac:dyDescent="0.25">
      <c r="B103" s="10" t="s">
        <v>216</v>
      </c>
      <c r="C103" s="10" t="s">
        <v>217</v>
      </c>
      <c r="D103">
        <v>2</v>
      </c>
      <c r="E103">
        <v>1</v>
      </c>
      <c r="F103">
        <v>1</v>
      </c>
      <c r="G103">
        <v>1</v>
      </c>
      <c r="H103">
        <v>1</v>
      </c>
      <c r="I103">
        <v>0</v>
      </c>
      <c r="J103">
        <v>0</v>
      </c>
      <c r="K103">
        <v>0</v>
      </c>
      <c r="L103">
        <v>0</v>
      </c>
      <c r="M103">
        <v>0</v>
      </c>
      <c r="O103" t="s">
        <v>299</v>
      </c>
      <c r="P103" s="10" t="s">
        <v>190</v>
      </c>
      <c r="Q103" s="10" t="s">
        <v>191</v>
      </c>
      <c r="R103" s="17">
        <f t="shared" si="44"/>
        <v>0</v>
      </c>
      <c r="S103" s="17">
        <f t="shared" si="45"/>
        <v>0</v>
      </c>
      <c r="T103" s="17">
        <f t="shared" si="46"/>
        <v>0</v>
      </c>
      <c r="U103" s="17">
        <f t="shared" si="47"/>
        <v>0</v>
      </c>
      <c r="V103" s="17">
        <f t="shared" si="48"/>
        <v>0</v>
      </c>
      <c r="W103" s="17">
        <f t="shared" si="49"/>
        <v>0</v>
      </c>
      <c r="X103" s="17">
        <f t="shared" si="50"/>
        <v>1</v>
      </c>
      <c r="Y103" s="17">
        <f t="shared" si="51"/>
        <v>4</v>
      </c>
      <c r="Z103" s="17">
        <f t="shared" si="52"/>
        <v>5</v>
      </c>
      <c r="AA103" s="17">
        <f t="shared" si="53"/>
        <v>5</v>
      </c>
    </row>
    <row r="104" spans="1:27" x14ac:dyDescent="0.25">
      <c r="B104" s="10" t="s">
        <v>97</v>
      </c>
      <c r="C104" s="10" t="s">
        <v>98</v>
      </c>
      <c r="D104">
        <v>1</v>
      </c>
      <c r="E104">
        <v>1</v>
      </c>
      <c r="F104">
        <v>1</v>
      </c>
      <c r="G104">
        <v>0</v>
      </c>
      <c r="H104">
        <v>0</v>
      </c>
      <c r="I104">
        <v>0</v>
      </c>
      <c r="J104">
        <v>1</v>
      </c>
      <c r="K104">
        <v>1</v>
      </c>
      <c r="L104">
        <v>1</v>
      </c>
      <c r="M104">
        <v>1</v>
      </c>
      <c r="O104" t="s">
        <v>299</v>
      </c>
      <c r="P104" s="10" t="s">
        <v>192</v>
      </c>
      <c r="Q104" s="10" t="s">
        <v>193</v>
      </c>
      <c r="R104" s="17">
        <f t="shared" si="44"/>
        <v>0</v>
      </c>
      <c r="S104" s="17">
        <f t="shared" si="45"/>
        <v>0</v>
      </c>
      <c r="T104" s="17">
        <f t="shared" si="46"/>
        <v>0</v>
      </c>
      <c r="U104" s="17">
        <f t="shared" si="47"/>
        <v>0</v>
      </c>
      <c r="V104" s="17">
        <f t="shared" si="48"/>
        <v>0</v>
      </c>
      <c r="W104" s="17">
        <f t="shared" si="49"/>
        <v>19</v>
      </c>
      <c r="X104" s="17">
        <f t="shared" si="50"/>
        <v>39</v>
      </c>
      <c r="Y104" s="17">
        <f t="shared" si="51"/>
        <v>57</v>
      </c>
      <c r="Z104" s="17">
        <f t="shared" si="52"/>
        <v>70</v>
      </c>
      <c r="AA104" s="17">
        <f t="shared" si="53"/>
        <v>79</v>
      </c>
    </row>
    <row r="105" spans="1:27" x14ac:dyDescent="0.25">
      <c r="B105" s="10" t="s">
        <v>80</v>
      </c>
      <c r="C105" s="10" t="s">
        <v>81</v>
      </c>
      <c r="D105">
        <v>0</v>
      </c>
      <c r="E105">
        <v>0</v>
      </c>
      <c r="F105">
        <v>0</v>
      </c>
      <c r="G105">
        <v>1</v>
      </c>
      <c r="H105">
        <v>2</v>
      </c>
      <c r="I105">
        <v>2</v>
      </c>
      <c r="J105">
        <v>0</v>
      </c>
      <c r="K105">
        <v>0</v>
      </c>
      <c r="L105">
        <v>0</v>
      </c>
      <c r="M105">
        <v>0</v>
      </c>
      <c r="O105" s="35" t="s">
        <v>299</v>
      </c>
      <c r="P105" s="79" t="s">
        <v>194</v>
      </c>
      <c r="Q105" s="79" t="s">
        <v>195</v>
      </c>
      <c r="R105" s="80">
        <f t="shared" si="44"/>
        <v>47</v>
      </c>
      <c r="S105" s="80">
        <f t="shared" si="45"/>
        <v>44</v>
      </c>
      <c r="T105" s="80">
        <f t="shared" si="46"/>
        <v>48</v>
      </c>
      <c r="U105" s="80">
        <f t="shared" si="47"/>
        <v>50</v>
      </c>
      <c r="V105" s="80">
        <f t="shared" si="48"/>
        <v>53</v>
      </c>
      <c r="W105" s="80">
        <f t="shared" si="49"/>
        <v>35</v>
      </c>
      <c r="X105" s="80">
        <f t="shared" si="50"/>
        <v>24</v>
      </c>
      <c r="Y105" s="80">
        <f t="shared" si="51"/>
        <v>14</v>
      </c>
      <c r="Z105" s="80">
        <f t="shared" si="52"/>
        <v>2</v>
      </c>
      <c r="AA105" s="80">
        <f t="shared" si="53"/>
        <v>0</v>
      </c>
    </row>
    <row r="106" spans="1:27" x14ac:dyDescent="0.25">
      <c r="B106" s="10" t="s">
        <v>139</v>
      </c>
      <c r="C106" s="10" t="s">
        <v>140</v>
      </c>
      <c r="D106">
        <v>1</v>
      </c>
      <c r="E106">
        <v>1</v>
      </c>
      <c r="F106">
        <v>1</v>
      </c>
      <c r="G106">
        <v>1</v>
      </c>
      <c r="H106">
        <v>1</v>
      </c>
      <c r="I106">
        <v>0</v>
      </c>
      <c r="J106">
        <v>0</v>
      </c>
      <c r="K106">
        <v>0</v>
      </c>
      <c r="L106">
        <v>0</v>
      </c>
      <c r="M106">
        <v>0</v>
      </c>
      <c r="O106" s="10" t="s">
        <v>300</v>
      </c>
      <c r="P106" s="10" t="s">
        <v>196</v>
      </c>
      <c r="Q106" s="10" t="s">
        <v>197</v>
      </c>
      <c r="R106" s="17">
        <f>D122</f>
        <v>0</v>
      </c>
      <c r="S106" s="17">
        <f t="shared" ref="S106:AA106" si="54">E122</f>
        <v>0</v>
      </c>
      <c r="T106" s="17">
        <f t="shared" si="54"/>
        <v>0</v>
      </c>
      <c r="U106" s="17">
        <f t="shared" si="54"/>
        <v>0</v>
      </c>
      <c r="V106" s="17">
        <f t="shared" si="54"/>
        <v>0</v>
      </c>
      <c r="W106" s="17">
        <f t="shared" si="54"/>
        <v>53</v>
      </c>
      <c r="X106" s="17">
        <f t="shared" si="54"/>
        <v>42</v>
      </c>
      <c r="Y106" s="17">
        <f t="shared" si="54"/>
        <v>52</v>
      </c>
      <c r="Z106" s="17">
        <f t="shared" si="54"/>
        <v>61</v>
      </c>
      <c r="AA106" s="17">
        <f t="shared" si="54"/>
        <v>73</v>
      </c>
    </row>
    <row r="107" spans="1:27" x14ac:dyDescent="0.25">
      <c r="B107" s="10" t="s">
        <v>685</v>
      </c>
      <c r="C107" s="10" t="s">
        <v>686</v>
      </c>
      <c r="D107">
        <v>0</v>
      </c>
      <c r="E107">
        <v>0</v>
      </c>
      <c r="F107">
        <v>0</v>
      </c>
      <c r="G107">
        <v>0</v>
      </c>
      <c r="H107">
        <v>0</v>
      </c>
      <c r="I107">
        <v>0</v>
      </c>
      <c r="J107">
        <v>0</v>
      </c>
      <c r="K107">
        <v>0</v>
      </c>
      <c r="L107">
        <v>13</v>
      </c>
      <c r="M107">
        <v>18</v>
      </c>
      <c r="O107" t="s">
        <v>300</v>
      </c>
      <c r="P107" s="10" t="s">
        <v>715</v>
      </c>
      <c r="Q107" s="10" t="s">
        <v>199</v>
      </c>
      <c r="R107" s="17">
        <f>D123</f>
        <v>0</v>
      </c>
      <c r="S107" s="17">
        <f t="shared" ref="S107:AA107" si="55">E123</f>
        <v>0</v>
      </c>
      <c r="T107" s="17">
        <f t="shared" si="55"/>
        <v>0</v>
      </c>
      <c r="U107" s="17">
        <f t="shared" si="55"/>
        <v>0</v>
      </c>
      <c r="V107" s="17">
        <f t="shared" si="55"/>
        <v>0</v>
      </c>
      <c r="W107" s="17">
        <f t="shared" si="55"/>
        <v>0</v>
      </c>
      <c r="X107" s="17">
        <f t="shared" si="55"/>
        <v>1</v>
      </c>
      <c r="Y107" s="17">
        <f t="shared" si="55"/>
        <v>19</v>
      </c>
      <c r="Z107" s="17">
        <f t="shared" si="55"/>
        <v>34</v>
      </c>
      <c r="AA107" s="17">
        <f t="shared" si="55"/>
        <v>57</v>
      </c>
    </row>
    <row r="108" spans="1:27" x14ac:dyDescent="0.25">
      <c r="B108" s="10" t="s">
        <v>177</v>
      </c>
      <c r="C108" s="10" t="s">
        <v>178</v>
      </c>
      <c r="D108">
        <v>5</v>
      </c>
      <c r="E108">
        <v>7</v>
      </c>
      <c r="F108">
        <v>7</v>
      </c>
      <c r="G108">
        <v>5</v>
      </c>
      <c r="H108">
        <v>6</v>
      </c>
      <c r="I108">
        <v>4</v>
      </c>
      <c r="J108">
        <v>2</v>
      </c>
      <c r="K108">
        <v>5</v>
      </c>
      <c r="L108">
        <v>7</v>
      </c>
      <c r="M108">
        <v>5</v>
      </c>
      <c r="O108" s="35" t="s">
        <v>300</v>
      </c>
      <c r="P108" s="79" t="s">
        <v>716</v>
      </c>
      <c r="Q108" s="79" t="s">
        <v>198</v>
      </c>
      <c r="R108" s="80">
        <f>D124</f>
        <v>0</v>
      </c>
      <c r="S108" s="80">
        <f t="shared" ref="S108" si="56">E124</f>
        <v>0</v>
      </c>
      <c r="T108" s="80">
        <f t="shared" ref="T108" si="57">F124</f>
        <v>0</v>
      </c>
      <c r="U108" s="80">
        <f t="shared" ref="U108" si="58">G124</f>
        <v>0</v>
      </c>
      <c r="V108" s="80">
        <f t="shared" ref="V108" si="59">H124</f>
        <v>0</v>
      </c>
      <c r="W108" s="80">
        <f t="shared" ref="W108" si="60">I124</f>
        <v>1</v>
      </c>
      <c r="X108" s="80">
        <f t="shared" ref="X108" si="61">J124</f>
        <v>10</v>
      </c>
      <c r="Y108" s="80">
        <f t="shared" ref="Y108" si="62">K124</f>
        <v>28</v>
      </c>
      <c r="Z108" s="80">
        <f t="shared" ref="Z108" si="63">L124</f>
        <v>39</v>
      </c>
      <c r="AA108" s="80">
        <f t="shared" ref="AA108" si="64">M124</f>
        <v>46</v>
      </c>
    </row>
    <row r="109" spans="1:27" x14ac:dyDescent="0.25">
      <c r="B109" s="10" t="s">
        <v>179</v>
      </c>
      <c r="C109" s="10" t="s">
        <v>180</v>
      </c>
      <c r="D109">
        <v>6</v>
      </c>
      <c r="E109">
        <v>6</v>
      </c>
      <c r="F109">
        <v>5</v>
      </c>
      <c r="G109">
        <v>6</v>
      </c>
      <c r="H109">
        <v>6</v>
      </c>
      <c r="I109">
        <v>8</v>
      </c>
      <c r="J109">
        <v>8</v>
      </c>
      <c r="K109">
        <v>8</v>
      </c>
      <c r="L109">
        <v>8</v>
      </c>
      <c r="M109">
        <v>6</v>
      </c>
      <c r="O109" t="s">
        <v>301</v>
      </c>
      <c r="P109" s="10" t="s">
        <v>200</v>
      </c>
      <c r="Q109" s="10" t="s">
        <v>201</v>
      </c>
      <c r="R109" s="17">
        <f t="shared" ref="R109:R140" si="65">D128</f>
        <v>24</v>
      </c>
      <c r="S109" s="17">
        <f t="shared" ref="S109:AA109" si="66">E128</f>
        <v>16</v>
      </c>
      <c r="T109" s="17">
        <f t="shared" si="66"/>
        <v>14</v>
      </c>
      <c r="U109" s="17">
        <f t="shared" si="66"/>
        <v>8</v>
      </c>
      <c r="V109" s="17">
        <f t="shared" si="66"/>
        <v>9</v>
      </c>
      <c r="W109" s="17">
        <f t="shared" si="66"/>
        <v>10</v>
      </c>
      <c r="X109" s="17">
        <f t="shared" si="66"/>
        <v>9</v>
      </c>
      <c r="Y109" s="17">
        <f t="shared" si="66"/>
        <v>9</v>
      </c>
      <c r="Z109" s="17">
        <f t="shared" si="66"/>
        <v>9</v>
      </c>
      <c r="AA109" s="17">
        <f t="shared" si="66"/>
        <v>7</v>
      </c>
    </row>
    <row r="110" spans="1:27" x14ac:dyDescent="0.25">
      <c r="A110" s="10"/>
      <c r="B110" s="10" t="s">
        <v>181</v>
      </c>
      <c r="C110" s="10" t="s">
        <v>182</v>
      </c>
      <c r="D110">
        <v>26</v>
      </c>
      <c r="E110">
        <v>24</v>
      </c>
      <c r="F110">
        <v>20</v>
      </c>
      <c r="G110">
        <v>17</v>
      </c>
      <c r="H110">
        <v>21</v>
      </c>
      <c r="I110">
        <v>25</v>
      </c>
      <c r="J110">
        <v>21</v>
      </c>
      <c r="K110">
        <v>19</v>
      </c>
      <c r="L110">
        <v>18</v>
      </c>
      <c r="M110">
        <v>16</v>
      </c>
      <c r="O110" t="s">
        <v>301</v>
      </c>
      <c r="P110" s="10" t="s">
        <v>202</v>
      </c>
      <c r="Q110" s="10" t="s">
        <v>203</v>
      </c>
      <c r="R110" s="17">
        <f t="shared" si="65"/>
        <v>18</v>
      </c>
      <c r="S110" s="17">
        <f t="shared" ref="S110:AA110" si="67">E129</f>
        <v>16</v>
      </c>
      <c r="T110" s="17">
        <f t="shared" si="67"/>
        <v>14</v>
      </c>
      <c r="U110" s="17">
        <f t="shared" si="67"/>
        <v>14</v>
      </c>
      <c r="V110" s="17">
        <f t="shared" si="67"/>
        <v>18</v>
      </c>
      <c r="W110" s="17">
        <f t="shared" si="67"/>
        <v>18</v>
      </c>
      <c r="X110" s="17">
        <f t="shared" si="67"/>
        <v>23</v>
      </c>
      <c r="Y110" s="17">
        <f t="shared" si="67"/>
        <v>25</v>
      </c>
      <c r="Z110" s="17">
        <f t="shared" si="67"/>
        <v>22</v>
      </c>
      <c r="AA110" s="17">
        <f t="shared" si="67"/>
        <v>22</v>
      </c>
    </row>
    <row r="111" spans="1:27" x14ac:dyDescent="0.25">
      <c r="A111" s="10"/>
      <c r="B111" s="10" t="s">
        <v>183</v>
      </c>
      <c r="C111" s="10" t="s">
        <v>185</v>
      </c>
      <c r="D111">
        <v>12</v>
      </c>
      <c r="E111">
        <v>15</v>
      </c>
      <c r="F111">
        <v>13</v>
      </c>
      <c r="G111">
        <v>12</v>
      </c>
      <c r="H111">
        <v>14</v>
      </c>
      <c r="I111">
        <v>14</v>
      </c>
      <c r="J111">
        <v>9</v>
      </c>
      <c r="K111">
        <v>8</v>
      </c>
      <c r="L111">
        <v>12</v>
      </c>
      <c r="M111">
        <v>8</v>
      </c>
      <c r="O111" t="s">
        <v>301</v>
      </c>
      <c r="P111" s="10" t="s">
        <v>204</v>
      </c>
      <c r="Q111" s="10" t="s">
        <v>205</v>
      </c>
      <c r="R111" s="17">
        <f t="shared" si="65"/>
        <v>12</v>
      </c>
      <c r="S111" s="17">
        <f t="shared" ref="S111:S158" si="68">E130</f>
        <v>14</v>
      </c>
      <c r="T111" s="17">
        <f t="shared" ref="T111:T158" si="69">F130</f>
        <v>19</v>
      </c>
      <c r="U111" s="17">
        <f t="shared" ref="U111:U158" si="70">G130</f>
        <v>19</v>
      </c>
      <c r="V111" s="17">
        <f t="shared" ref="V111:V158" si="71">H130</f>
        <v>23</v>
      </c>
      <c r="W111" s="17">
        <f t="shared" ref="W111:W158" si="72">I130</f>
        <v>25</v>
      </c>
      <c r="X111" s="17">
        <f t="shared" ref="X111:X158" si="73">J130</f>
        <v>28</v>
      </c>
      <c r="Y111" s="17">
        <f t="shared" ref="Y111:Y158" si="74">K130</f>
        <v>34</v>
      </c>
      <c r="Z111" s="17">
        <f t="shared" ref="Z111:Z158" si="75">L130</f>
        <v>36</v>
      </c>
      <c r="AA111" s="17">
        <f t="shared" ref="AA111:AA158" si="76">M130</f>
        <v>41</v>
      </c>
    </row>
    <row r="112" spans="1:27" x14ac:dyDescent="0.25">
      <c r="B112" s="10" t="s">
        <v>183</v>
      </c>
      <c r="C112" s="10" t="s">
        <v>184</v>
      </c>
      <c r="D112">
        <v>90</v>
      </c>
      <c r="E112">
        <v>83</v>
      </c>
      <c r="F112">
        <v>90</v>
      </c>
      <c r="G112">
        <v>96</v>
      </c>
      <c r="H112">
        <v>86</v>
      </c>
      <c r="I112">
        <v>78</v>
      </c>
      <c r="J112">
        <v>80</v>
      </c>
      <c r="K112">
        <v>87</v>
      </c>
      <c r="L112">
        <v>90</v>
      </c>
      <c r="M112">
        <v>88</v>
      </c>
      <c r="O112" t="s">
        <v>301</v>
      </c>
      <c r="P112" s="10" t="s">
        <v>206</v>
      </c>
      <c r="Q112" s="10" t="s">
        <v>207</v>
      </c>
      <c r="R112" s="17">
        <f t="shared" si="65"/>
        <v>27</v>
      </c>
      <c r="S112" s="17">
        <f t="shared" si="68"/>
        <v>17</v>
      </c>
      <c r="T112" s="17">
        <f t="shared" si="69"/>
        <v>19</v>
      </c>
      <c r="U112" s="17">
        <f t="shared" si="70"/>
        <v>14</v>
      </c>
      <c r="V112" s="17">
        <f t="shared" si="71"/>
        <v>15</v>
      </c>
      <c r="W112" s="17">
        <f t="shared" si="72"/>
        <v>10</v>
      </c>
      <c r="X112" s="17">
        <f t="shared" si="73"/>
        <v>8</v>
      </c>
      <c r="Y112" s="17">
        <f t="shared" si="74"/>
        <v>0</v>
      </c>
      <c r="Z112" s="17">
        <f t="shared" si="75"/>
        <v>0</v>
      </c>
      <c r="AA112" s="17">
        <f t="shared" si="76"/>
        <v>0</v>
      </c>
    </row>
    <row r="113" spans="1:27" x14ac:dyDescent="0.25">
      <c r="A113" s="10"/>
      <c r="B113" s="10" t="s">
        <v>738</v>
      </c>
      <c r="C113" s="10" t="s">
        <v>739</v>
      </c>
      <c r="D113">
        <v>0</v>
      </c>
      <c r="E113">
        <v>0</v>
      </c>
      <c r="F113">
        <v>0</v>
      </c>
      <c r="G113">
        <v>0</v>
      </c>
      <c r="H113">
        <v>0</v>
      </c>
      <c r="I113">
        <v>0</v>
      </c>
      <c r="J113">
        <v>0</v>
      </c>
      <c r="K113">
        <v>0</v>
      </c>
      <c r="L113">
        <v>0</v>
      </c>
      <c r="M113">
        <v>1</v>
      </c>
      <c r="O113" t="s">
        <v>301</v>
      </c>
      <c r="P113" s="10" t="s">
        <v>753</v>
      </c>
      <c r="Q113" s="10" t="s">
        <v>209</v>
      </c>
      <c r="R113" s="17">
        <f t="shared" si="65"/>
        <v>0</v>
      </c>
      <c r="S113" s="17">
        <f t="shared" si="68"/>
        <v>0</v>
      </c>
      <c r="T113" s="17">
        <f t="shared" si="69"/>
        <v>0</v>
      </c>
      <c r="U113" s="17">
        <f t="shared" si="70"/>
        <v>0</v>
      </c>
      <c r="V113" s="17">
        <f t="shared" si="71"/>
        <v>0</v>
      </c>
      <c r="W113" s="17">
        <f t="shared" si="72"/>
        <v>28</v>
      </c>
      <c r="X113" s="17">
        <f t="shared" si="73"/>
        <v>67</v>
      </c>
      <c r="Y113" s="17">
        <f t="shared" si="74"/>
        <v>66</v>
      </c>
      <c r="Z113" s="17">
        <f t="shared" si="75"/>
        <v>60</v>
      </c>
      <c r="AA113" s="17">
        <f t="shared" si="76"/>
        <v>39</v>
      </c>
    </row>
    <row r="114" spans="1:27" x14ac:dyDescent="0.25">
      <c r="A114" s="10"/>
      <c r="B114" s="10" t="s">
        <v>186</v>
      </c>
      <c r="C114" s="10" t="s">
        <v>187</v>
      </c>
      <c r="D114">
        <v>2</v>
      </c>
      <c r="E114">
        <v>9</v>
      </c>
      <c r="F114">
        <v>5</v>
      </c>
      <c r="G114">
        <v>3</v>
      </c>
      <c r="H114">
        <v>4</v>
      </c>
      <c r="I114">
        <v>4</v>
      </c>
      <c r="J114">
        <v>9</v>
      </c>
      <c r="K114">
        <v>8</v>
      </c>
      <c r="L114">
        <v>14</v>
      </c>
      <c r="M114">
        <v>11</v>
      </c>
      <c r="O114" t="s">
        <v>301</v>
      </c>
      <c r="P114" s="10" t="s">
        <v>754</v>
      </c>
      <c r="Q114" s="10" t="s">
        <v>687</v>
      </c>
      <c r="R114" s="17">
        <f t="shared" si="65"/>
        <v>0</v>
      </c>
      <c r="S114" s="17">
        <f t="shared" si="68"/>
        <v>0</v>
      </c>
      <c r="T114" s="17">
        <f t="shared" si="69"/>
        <v>0</v>
      </c>
      <c r="U114" s="17">
        <f t="shared" si="70"/>
        <v>0</v>
      </c>
      <c r="V114" s="17">
        <f t="shared" si="71"/>
        <v>0</v>
      </c>
      <c r="W114" s="17">
        <f t="shared" si="72"/>
        <v>0</v>
      </c>
      <c r="X114" s="17">
        <f t="shared" si="73"/>
        <v>0</v>
      </c>
      <c r="Y114" s="17">
        <f t="shared" si="74"/>
        <v>0</v>
      </c>
      <c r="Z114" s="17">
        <f t="shared" si="75"/>
        <v>1</v>
      </c>
      <c r="AA114" s="17">
        <f t="shared" si="76"/>
        <v>1</v>
      </c>
    </row>
    <row r="115" spans="1:27" x14ac:dyDescent="0.25">
      <c r="A115" s="10"/>
      <c r="B115" s="10" t="s">
        <v>188</v>
      </c>
      <c r="C115" s="10" t="s">
        <v>189</v>
      </c>
      <c r="D115">
        <v>0</v>
      </c>
      <c r="E115">
        <v>1</v>
      </c>
      <c r="F115">
        <v>4</v>
      </c>
      <c r="G115">
        <v>5</v>
      </c>
      <c r="H115">
        <v>5</v>
      </c>
      <c r="I115">
        <v>6</v>
      </c>
      <c r="J115">
        <v>6</v>
      </c>
      <c r="K115">
        <v>6</v>
      </c>
      <c r="L115">
        <v>5</v>
      </c>
      <c r="M115">
        <v>4</v>
      </c>
      <c r="O115" t="s">
        <v>301</v>
      </c>
      <c r="P115" s="10" t="s">
        <v>120</v>
      </c>
      <c r="Q115" s="10" t="s">
        <v>121</v>
      </c>
      <c r="R115" s="17">
        <f t="shared" si="65"/>
        <v>8</v>
      </c>
      <c r="S115" s="17">
        <f t="shared" si="68"/>
        <v>7</v>
      </c>
      <c r="T115" s="17">
        <f t="shared" si="69"/>
        <v>8</v>
      </c>
      <c r="U115" s="17">
        <f t="shared" si="70"/>
        <v>7</v>
      </c>
      <c r="V115" s="17">
        <f t="shared" si="71"/>
        <v>9</v>
      </c>
      <c r="W115" s="17">
        <f t="shared" si="72"/>
        <v>6</v>
      </c>
      <c r="X115" s="17">
        <f t="shared" si="73"/>
        <v>5</v>
      </c>
      <c r="Y115" s="17">
        <f t="shared" si="74"/>
        <v>5</v>
      </c>
      <c r="Z115" s="17">
        <f t="shared" si="75"/>
        <v>8</v>
      </c>
      <c r="AA115" s="17">
        <f t="shared" si="76"/>
        <v>7</v>
      </c>
    </row>
    <row r="116" spans="1:27" x14ac:dyDescent="0.25">
      <c r="A116" s="10"/>
      <c r="B116" s="10" t="s">
        <v>190</v>
      </c>
      <c r="C116" s="10" t="s">
        <v>191</v>
      </c>
      <c r="D116">
        <v>0</v>
      </c>
      <c r="E116">
        <v>0</v>
      </c>
      <c r="F116">
        <v>0</v>
      </c>
      <c r="G116">
        <v>0</v>
      </c>
      <c r="H116">
        <v>0</v>
      </c>
      <c r="I116">
        <v>0</v>
      </c>
      <c r="J116">
        <v>1</v>
      </c>
      <c r="K116">
        <v>4</v>
      </c>
      <c r="L116">
        <v>5</v>
      </c>
      <c r="M116">
        <v>5</v>
      </c>
      <c r="O116" t="s">
        <v>301</v>
      </c>
      <c r="P116" s="10" t="s">
        <v>210</v>
      </c>
      <c r="Q116" s="10" t="s">
        <v>211</v>
      </c>
      <c r="R116" s="17">
        <f t="shared" si="65"/>
        <v>22</v>
      </c>
      <c r="S116" s="17">
        <f t="shared" si="68"/>
        <v>25</v>
      </c>
      <c r="T116" s="17">
        <f t="shared" si="69"/>
        <v>24</v>
      </c>
      <c r="U116" s="17">
        <f t="shared" si="70"/>
        <v>26</v>
      </c>
      <c r="V116" s="17">
        <f t="shared" si="71"/>
        <v>18</v>
      </c>
      <c r="W116" s="17">
        <f t="shared" si="72"/>
        <v>21</v>
      </c>
      <c r="X116" s="17">
        <f t="shared" si="73"/>
        <v>24</v>
      </c>
      <c r="Y116" s="17">
        <f t="shared" si="74"/>
        <v>19</v>
      </c>
      <c r="Z116" s="17">
        <f t="shared" si="75"/>
        <v>23</v>
      </c>
      <c r="AA116" s="17">
        <f t="shared" si="76"/>
        <v>29</v>
      </c>
    </row>
    <row r="117" spans="1:27" x14ac:dyDescent="0.25">
      <c r="A117" s="10"/>
      <c r="B117" s="10" t="s">
        <v>192</v>
      </c>
      <c r="C117" s="10" t="s">
        <v>193</v>
      </c>
      <c r="D117">
        <v>0</v>
      </c>
      <c r="E117">
        <v>0</v>
      </c>
      <c r="F117">
        <v>0</v>
      </c>
      <c r="G117">
        <v>0</v>
      </c>
      <c r="H117">
        <v>0</v>
      </c>
      <c r="I117">
        <v>19</v>
      </c>
      <c r="J117">
        <v>39</v>
      </c>
      <c r="K117">
        <v>57</v>
      </c>
      <c r="L117">
        <v>70</v>
      </c>
      <c r="M117">
        <v>79</v>
      </c>
      <c r="O117" t="s">
        <v>301</v>
      </c>
      <c r="P117" s="10" t="s">
        <v>212</v>
      </c>
      <c r="Q117" s="10" t="s">
        <v>213</v>
      </c>
      <c r="R117" s="17">
        <f t="shared" si="65"/>
        <v>28</v>
      </c>
      <c r="S117" s="17">
        <f t="shared" si="68"/>
        <v>32</v>
      </c>
      <c r="T117" s="17">
        <f t="shared" si="69"/>
        <v>34</v>
      </c>
      <c r="U117" s="17">
        <f t="shared" si="70"/>
        <v>31</v>
      </c>
      <c r="V117" s="17">
        <f t="shared" si="71"/>
        <v>38</v>
      </c>
      <c r="W117" s="17">
        <f t="shared" si="72"/>
        <v>37</v>
      </c>
      <c r="X117" s="17">
        <f t="shared" si="73"/>
        <v>39</v>
      </c>
      <c r="Y117" s="17">
        <f t="shared" si="74"/>
        <v>34</v>
      </c>
      <c r="Z117" s="17">
        <f t="shared" si="75"/>
        <v>34</v>
      </c>
      <c r="AA117" s="17">
        <f t="shared" si="76"/>
        <v>34</v>
      </c>
    </row>
    <row r="118" spans="1:27" x14ac:dyDescent="0.25">
      <c r="B118" s="10" t="s">
        <v>194</v>
      </c>
      <c r="C118" s="10" t="s">
        <v>195</v>
      </c>
      <c r="D118">
        <v>47</v>
      </c>
      <c r="E118">
        <v>44</v>
      </c>
      <c r="F118">
        <v>48</v>
      </c>
      <c r="G118">
        <v>50</v>
      </c>
      <c r="H118">
        <v>53</v>
      </c>
      <c r="I118">
        <v>35</v>
      </c>
      <c r="J118">
        <v>24</v>
      </c>
      <c r="K118">
        <v>14</v>
      </c>
      <c r="L118">
        <v>2</v>
      </c>
      <c r="M118">
        <v>0</v>
      </c>
      <c r="O118" t="s">
        <v>301</v>
      </c>
      <c r="P118" s="10" t="s">
        <v>214</v>
      </c>
      <c r="Q118" s="10" t="s">
        <v>215</v>
      </c>
      <c r="R118" s="17">
        <f t="shared" si="65"/>
        <v>21</v>
      </c>
      <c r="S118" s="17">
        <f t="shared" si="68"/>
        <v>18</v>
      </c>
      <c r="T118" s="17">
        <f t="shared" si="69"/>
        <v>15</v>
      </c>
      <c r="U118" s="17">
        <f t="shared" si="70"/>
        <v>13</v>
      </c>
      <c r="V118" s="17">
        <f t="shared" si="71"/>
        <v>11</v>
      </c>
      <c r="W118" s="17">
        <f t="shared" si="72"/>
        <v>10</v>
      </c>
      <c r="X118" s="17">
        <f t="shared" si="73"/>
        <v>18</v>
      </c>
      <c r="Y118" s="17">
        <f t="shared" si="74"/>
        <v>21</v>
      </c>
      <c r="Z118" s="17">
        <f t="shared" si="75"/>
        <v>24</v>
      </c>
      <c r="AA118" s="17">
        <f t="shared" si="76"/>
        <v>22</v>
      </c>
    </row>
    <row r="119" spans="1:27" x14ac:dyDescent="0.25">
      <c r="A119" s="10" t="s">
        <v>72</v>
      </c>
      <c r="B119" s="10"/>
      <c r="C119" s="10"/>
      <c r="D119" t="s">
        <v>39</v>
      </c>
      <c r="E119" t="s">
        <v>39</v>
      </c>
      <c r="F119" t="s">
        <v>39</v>
      </c>
      <c r="G119" t="s">
        <v>39</v>
      </c>
      <c r="H119" t="s">
        <v>39</v>
      </c>
      <c r="I119" t="s">
        <v>39</v>
      </c>
      <c r="J119" t="s">
        <v>39</v>
      </c>
      <c r="K119" t="s">
        <v>39</v>
      </c>
      <c r="L119" t="s">
        <v>39</v>
      </c>
      <c r="M119" t="s">
        <v>39</v>
      </c>
      <c r="O119" t="s">
        <v>301</v>
      </c>
      <c r="P119" s="10" t="s">
        <v>216</v>
      </c>
      <c r="Q119" s="10" t="s">
        <v>217</v>
      </c>
      <c r="R119" s="17">
        <f t="shared" si="65"/>
        <v>8</v>
      </c>
      <c r="S119" s="17">
        <f t="shared" si="68"/>
        <v>8</v>
      </c>
      <c r="T119" s="17">
        <f t="shared" si="69"/>
        <v>7</v>
      </c>
      <c r="U119" s="17">
        <f t="shared" si="70"/>
        <v>8</v>
      </c>
      <c r="V119" s="17">
        <f t="shared" si="71"/>
        <v>11</v>
      </c>
      <c r="W119" s="17">
        <f t="shared" si="72"/>
        <v>7</v>
      </c>
      <c r="X119" s="17">
        <f t="shared" si="73"/>
        <v>9</v>
      </c>
      <c r="Y119" s="17">
        <f t="shared" si="74"/>
        <v>9</v>
      </c>
      <c r="Z119" s="17">
        <f t="shared" si="75"/>
        <v>7</v>
      </c>
      <c r="AA119" s="17">
        <f t="shared" si="76"/>
        <v>8</v>
      </c>
    </row>
    <row r="120" spans="1:27" x14ac:dyDescent="0.25">
      <c r="A120" s="10" t="s">
        <v>73</v>
      </c>
      <c r="B120" s="10"/>
      <c r="C120" s="10"/>
      <c r="D120">
        <v>230</v>
      </c>
      <c r="E120">
        <v>223</v>
      </c>
      <c r="F120">
        <v>230</v>
      </c>
      <c r="G120">
        <v>231</v>
      </c>
      <c r="H120">
        <v>238</v>
      </c>
      <c r="I120">
        <v>251</v>
      </c>
      <c r="J120">
        <v>261</v>
      </c>
      <c r="K120">
        <v>299</v>
      </c>
      <c r="L120">
        <v>338</v>
      </c>
      <c r="M120">
        <v>322</v>
      </c>
      <c r="O120" t="s">
        <v>301</v>
      </c>
      <c r="P120" s="10" t="s">
        <v>218</v>
      </c>
      <c r="Q120" s="10" t="s">
        <v>219</v>
      </c>
      <c r="R120" s="17">
        <f t="shared" si="65"/>
        <v>6</v>
      </c>
      <c r="S120" s="17">
        <f t="shared" si="68"/>
        <v>7</v>
      </c>
      <c r="T120" s="17">
        <f t="shared" si="69"/>
        <v>10</v>
      </c>
      <c r="U120" s="17">
        <f t="shared" si="70"/>
        <v>7</v>
      </c>
      <c r="V120" s="17">
        <f t="shared" si="71"/>
        <v>10</v>
      </c>
      <c r="W120" s="17">
        <f t="shared" si="72"/>
        <v>14</v>
      </c>
      <c r="X120" s="17">
        <f t="shared" si="73"/>
        <v>16</v>
      </c>
      <c r="Y120" s="17">
        <f t="shared" si="74"/>
        <v>13</v>
      </c>
      <c r="Z120" s="17">
        <f t="shared" si="75"/>
        <v>5</v>
      </c>
      <c r="AA120" s="17">
        <f t="shared" si="76"/>
        <v>1</v>
      </c>
    </row>
    <row r="121" spans="1:27" x14ac:dyDescent="0.25">
      <c r="A121" s="10"/>
      <c r="B121" s="10"/>
      <c r="C121" s="10"/>
      <c r="O121" t="s">
        <v>301</v>
      </c>
      <c r="P121" s="10" t="s">
        <v>220</v>
      </c>
      <c r="Q121" s="10" t="s">
        <v>221</v>
      </c>
      <c r="R121" s="17">
        <f t="shared" si="65"/>
        <v>163</v>
      </c>
      <c r="S121" s="17">
        <f t="shared" si="68"/>
        <v>152</v>
      </c>
      <c r="T121" s="17">
        <f t="shared" si="69"/>
        <v>151</v>
      </c>
      <c r="U121" s="17">
        <f t="shared" si="70"/>
        <v>157</v>
      </c>
      <c r="V121" s="17">
        <f t="shared" si="71"/>
        <v>139</v>
      </c>
      <c r="W121" s="17">
        <f t="shared" si="72"/>
        <v>140</v>
      </c>
      <c r="X121" s="17">
        <f t="shared" si="73"/>
        <v>132</v>
      </c>
      <c r="Y121" s="17">
        <f t="shared" si="74"/>
        <v>98</v>
      </c>
      <c r="Z121" s="17">
        <f t="shared" si="75"/>
        <v>68</v>
      </c>
      <c r="AA121" s="17">
        <f t="shared" si="76"/>
        <v>64</v>
      </c>
    </row>
    <row r="122" spans="1:27" x14ac:dyDescent="0.25">
      <c r="A122" t="s">
        <v>48</v>
      </c>
      <c r="B122" s="10" t="s">
        <v>196</v>
      </c>
      <c r="C122" s="10" t="s">
        <v>197</v>
      </c>
      <c r="D122">
        <v>0</v>
      </c>
      <c r="E122">
        <v>0</v>
      </c>
      <c r="F122">
        <v>0</v>
      </c>
      <c r="G122">
        <v>0</v>
      </c>
      <c r="H122">
        <v>0</v>
      </c>
      <c r="I122">
        <v>53</v>
      </c>
      <c r="J122">
        <v>42</v>
      </c>
      <c r="K122">
        <v>52</v>
      </c>
      <c r="L122">
        <v>61</v>
      </c>
      <c r="M122">
        <v>73</v>
      </c>
      <c r="O122" t="s">
        <v>301</v>
      </c>
      <c r="P122" t="s">
        <v>777</v>
      </c>
      <c r="Q122" t="s">
        <v>740</v>
      </c>
      <c r="R122" s="17">
        <f t="shared" si="65"/>
        <v>0</v>
      </c>
      <c r="S122" s="17">
        <f t="shared" si="68"/>
        <v>0</v>
      </c>
      <c r="T122" s="17">
        <f t="shared" si="69"/>
        <v>0</v>
      </c>
      <c r="U122" s="17">
        <f t="shared" si="70"/>
        <v>0</v>
      </c>
      <c r="V122" s="17">
        <f t="shared" si="71"/>
        <v>0</v>
      </c>
      <c r="W122" s="17">
        <f t="shared" si="72"/>
        <v>0</v>
      </c>
      <c r="X122" s="17">
        <f t="shared" si="73"/>
        <v>0</v>
      </c>
      <c r="Y122" s="17">
        <f t="shared" si="74"/>
        <v>0</v>
      </c>
      <c r="Z122" s="17">
        <f t="shared" si="75"/>
        <v>0</v>
      </c>
      <c r="AA122" s="17">
        <f t="shared" si="76"/>
        <v>3</v>
      </c>
    </row>
    <row r="123" spans="1:27" x14ac:dyDescent="0.25">
      <c r="A123" s="10"/>
      <c r="B123" s="10" t="s">
        <v>112</v>
      </c>
      <c r="C123" s="10" t="s">
        <v>199</v>
      </c>
      <c r="D123">
        <v>0</v>
      </c>
      <c r="E123">
        <v>0</v>
      </c>
      <c r="F123">
        <v>0</v>
      </c>
      <c r="G123">
        <v>0</v>
      </c>
      <c r="H123">
        <v>0</v>
      </c>
      <c r="I123">
        <v>0</v>
      </c>
      <c r="J123">
        <v>1</v>
      </c>
      <c r="K123">
        <v>19</v>
      </c>
      <c r="L123">
        <v>34</v>
      </c>
      <c r="M123">
        <v>57</v>
      </c>
      <c r="O123" t="s">
        <v>301</v>
      </c>
      <c r="P123" t="s">
        <v>755</v>
      </c>
      <c r="Q123" t="s">
        <v>357</v>
      </c>
      <c r="R123" s="17">
        <f t="shared" si="65"/>
        <v>0</v>
      </c>
      <c r="S123" s="17">
        <f t="shared" si="68"/>
        <v>0</v>
      </c>
      <c r="T123" s="17">
        <f t="shared" si="69"/>
        <v>1</v>
      </c>
      <c r="U123" s="17">
        <f t="shared" si="70"/>
        <v>0</v>
      </c>
      <c r="V123" s="17">
        <f t="shared" si="71"/>
        <v>0</v>
      </c>
      <c r="W123" s="17">
        <f t="shared" si="72"/>
        <v>1</v>
      </c>
      <c r="X123" s="17">
        <f t="shared" si="73"/>
        <v>0</v>
      </c>
      <c r="Y123" s="17">
        <f t="shared" si="74"/>
        <v>0</v>
      </c>
      <c r="Z123" s="17">
        <f t="shared" si="75"/>
        <v>0</v>
      </c>
      <c r="AA123" s="17">
        <f t="shared" si="76"/>
        <v>0</v>
      </c>
    </row>
    <row r="124" spans="1:27" x14ac:dyDescent="0.25">
      <c r="B124" s="10" t="s">
        <v>112</v>
      </c>
      <c r="C124" s="10" t="s">
        <v>198</v>
      </c>
      <c r="D124">
        <v>0</v>
      </c>
      <c r="E124">
        <v>0</v>
      </c>
      <c r="F124">
        <v>0</v>
      </c>
      <c r="G124">
        <v>0</v>
      </c>
      <c r="H124">
        <v>0</v>
      </c>
      <c r="I124">
        <v>1</v>
      </c>
      <c r="J124">
        <v>10</v>
      </c>
      <c r="K124">
        <v>28</v>
      </c>
      <c r="L124">
        <v>39</v>
      </c>
      <c r="M124">
        <v>46</v>
      </c>
      <c r="O124" t="s">
        <v>301</v>
      </c>
      <c r="P124" s="10" t="s">
        <v>222</v>
      </c>
      <c r="Q124" s="10" t="s">
        <v>223</v>
      </c>
      <c r="R124" s="17">
        <f t="shared" si="65"/>
        <v>3</v>
      </c>
      <c r="S124" s="17">
        <f t="shared" si="68"/>
        <v>4</v>
      </c>
      <c r="T124" s="17">
        <f t="shared" si="69"/>
        <v>3</v>
      </c>
      <c r="U124" s="17">
        <f t="shared" si="70"/>
        <v>4</v>
      </c>
      <c r="V124" s="17">
        <f t="shared" si="71"/>
        <v>2</v>
      </c>
      <c r="W124" s="17">
        <f t="shared" si="72"/>
        <v>2</v>
      </c>
      <c r="X124" s="17">
        <f t="shared" si="73"/>
        <v>3</v>
      </c>
      <c r="Y124" s="17">
        <f t="shared" si="74"/>
        <v>0</v>
      </c>
      <c r="Z124" s="17">
        <f t="shared" si="75"/>
        <v>0</v>
      </c>
      <c r="AA124" s="17">
        <f t="shared" si="76"/>
        <v>0</v>
      </c>
    </row>
    <row r="125" spans="1:27" x14ac:dyDescent="0.25">
      <c r="A125" t="s">
        <v>72</v>
      </c>
      <c r="B125" s="10"/>
      <c r="C125" s="10"/>
      <c r="D125" t="s">
        <v>39</v>
      </c>
      <c r="E125" t="s">
        <v>39</v>
      </c>
      <c r="F125" t="s">
        <v>39</v>
      </c>
      <c r="G125" t="s">
        <v>39</v>
      </c>
      <c r="H125" t="s">
        <v>39</v>
      </c>
      <c r="I125" t="s">
        <v>39</v>
      </c>
      <c r="J125" t="s">
        <v>39</v>
      </c>
      <c r="K125" t="s">
        <v>39</v>
      </c>
      <c r="L125" t="s">
        <v>39</v>
      </c>
      <c r="M125" t="s">
        <v>39</v>
      </c>
      <c r="O125" t="s">
        <v>301</v>
      </c>
      <c r="P125" s="10" t="s">
        <v>224</v>
      </c>
      <c r="Q125" s="10" t="s">
        <v>225</v>
      </c>
      <c r="R125" s="17">
        <f t="shared" si="65"/>
        <v>79</v>
      </c>
      <c r="S125" s="17">
        <f t="shared" si="68"/>
        <v>69</v>
      </c>
      <c r="T125" s="17">
        <f t="shared" si="69"/>
        <v>62</v>
      </c>
      <c r="U125" s="17">
        <f t="shared" si="70"/>
        <v>68</v>
      </c>
      <c r="V125" s="17">
        <f t="shared" si="71"/>
        <v>69</v>
      </c>
      <c r="W125" s="17">
        <f t="shared" si="72"/>
        <v>67</v>
      </c>
      <c r="X125" s="17">
        <f t="shared" si="73"/>
        <v>66</v>
      </c>
      <c r="Y125" s="17">
        <f t="shared" si="74"/>
        <v>72</v>
      </c>
      <c r="Z125" s="17">
        <f t="shared" si="75"/>
        <v>75</v>
      </c>
      <c r="AA125" s="17">
        <f t="shared" si="76"/>
        <v>71</v>
      </c>
    </row>
    <row r="126" spans="1:27" x14ac:dyDescent="0.25">
      <c r="A126" t="s">
        <v>73</v>
      </c>
      <c r="B126" s="10"/>
      <c r="C126" s="10"/>
      <c r="D126">
        <v>0</v>
      </c>
      <c r="E126">
        <v>0</v>
      </c>
      <c r="F126">
        <v>0</v>
      </c>
      <c r="G126">
        <v>0</v>
      </c>
      <c r="H126">
        <v>0</v>
      </c>
      <c r="I126">
        <v>54</v>
      </c>
      <c r="J126">
        <v>53</v>
      </c>
      <c r="K126">
        <v>99</v>
      </c>
      <c r="L126">
        <v>134</v>
      </c>
      <c r="M126">
        <v>176</v>
      </c>
      <c r="O126" t="s">
        <v>301</v>
      </c>
      <c r="P126" s="10" t="s">
        <v>688</v>
      </c>
      <c r="Q126" s="10" t="s">
        <v>689</v>
      </c>
      <c r="R126" s="17">
        <f t="shared" si="65"/>
        <v>0</v>
      </c>
      <c r="S126" s="17">
        <f t="shared" si="68"/>
        <v>0</v>
      </c>
      <c r="T126" s="17">
        <f t="shared" si="69"/>
        <v>0</v>
      </c>
      <c r="U126" s="17">
        <f t="shared" si="70"/>
        <v>0</v>
      </c>
      <c r="V126" s="17">
        <f t="shared" si="71"/>
        <v>0</v>
      </c>
      <c r="W126" s="17">
        <f t="shared" si="72"/>
        <v>0</v>
      </c>
      <c r="X126" s="17">
        <f t="shared" si="73"/>
        <v>0</v>
      </c>
      <c r="Y126" s="17">
        <f t="shared" si="74"/>
        <v>0</v>
      </c>
      <c r="Z126" s="17">
        <f t="shared" si="75"/>
        <v>4</v>
      </c>
      <c r="AA126" s="17">
        <f t="shared" si="76"/>
        <v>4</v>
      </c>
    </row>
    <row r="127" spans="1:27" x14ac:dyDescent="0.25">
      <c r="B127" s="10"/>
      <c r="C127" s="10"/>
      <c r="O127" t="s">
        <v>301</v>
      </c>
      <c r="P127" s="10" t="s">
        <v>358</v>
      </c>
      <c r="Q127" s="10" t="s">
        <v>359</v>
      </c>
      <c r="R127" s="17">
        <f t="shared" si="65"/>
        <v>0</v>
      </c>
      <c r="S127" s="17">
        <f t="shared" si="68"/>
        <v>0</v>
      </c>
      <c r="T127" s="17">
        <f t="shared" si="69"/>
        <v>0</v>
      </c>
      <c r="U127" s="17">
        <f t="shared" si="70"/>
        <v>0</v>
      </c>
      <c r="V127" s="17">
        <f t="shared" si="71"/>
        <v>0</v>
      </c>
      <c r="W127" s="17">
        <f t="shared" si="72"/>
        <v>0</v>
      </c>
      <c r="X127" s="17">
        <f t="shared" si="73"/>
        <v>0</v>
      </c>
      <c r="Y127" s="17">
        <f t="shared" si="74"/>
        <v>0</v>
      </c>
      <c r="Z127" s="17">
        <f t="shared" si="75"/>
        <v>1</v>
      </c>
      <c r="AA127" s="17">
        <f t="shared" si="76"/>
        <v>1</v>
      </c>
    </row>
    <row r="128" spans="1:27" x14ac:dyDescent="0.25">
      <c r="A128" t="s">
        <v>49</v>
      </c>
      <c r="B128" s="10" t="s">
        <v>200</v>
      </c>
      <c r="C128" s="10" t="s">
        <v>201</v>
      </c>
      <c r="D128">
        <v>24</v>
      </c>
      <c r="E128">
        <v>16</v>
      </c>
      <c r="F128">
        <v>14</v>
      </c>
      <c r="G128">
        <v>8</v>
      </c>
      <c r="H128">
        <v>9</v>
      </c>
      <c r="I128">
        <v>10</v>
      </c>
      <c r="J128">
        <v>9</v>
      </c>
      <c r="K128">
        <v>9</v>
      </c>
      <c r="L128">
        <v>9</v>
      </c>
      <c r="M128">
        <v>7</v>
      </c>
      <c r="O128" t="s">
        <v>301</v>
      </c>
      <c r="P128" s="10" t="s">
        <v>226</v>
      </c>
      <c r="Q128" s="10" t="s">
        <v>227</v>
      </c>
      <c r="R128" s="17">
        <f t="shared" si="65"/>
        <v>7</v>
      </c>
      <c r="S128" s="17">
        <f t="shared" si="68"/>
        <v>9</v>
      </c>
      <c r="T128" s="17">
        <f t="shared" si="69"/>
        <v>10</v>
      </c>
      <c r="U128" s="17">
        <f t="shared" si="70"/>
        <v>19</v>
      </c>
      <c r="V128" s="17">
        <f t="shared" si="71"/>
        <v>23</v>
      </c>
      <c r="W128" s="17">
        <f t="shared" si="72"/>
        <v>22</v>
      </c>
      <c r="X128" s="17">
        <f t="shared" si="73"/>
        <v>18</v>
      </c>
      <c r="Y128" s="17">
        <f t="shared" si="74"/>
        <v>18</v>
      </c>
      <c r="Z128" s="17">
        <f t="shared" si="75"/>
        <v>16</v>
      </c>
      <c r="AA128" s="17">
        <f t="shared" si="76"/>
        <v>16</v>
      </c>
    </row>
    <row r="129" spans="2:27" x14ac:dyDescent="0.25">
      <c r="B129" s="10" t="s">
        <v>202</v>
      </c>
      <c r="C129" s="10" t="s">
        <v>203</v>
      </c>
      <c r="D129">
        <v>18</v>
      </c>
      <c r="E129">
        <v>16</v>
      </c>
      <c r="F129">
        <v>14</v>
      </c>
      <c r="G129">
        <v>14</v>
      </c>
      <c r="H129">
        <v>18</v>
      </c>
      <c r="I129">
        <v>18</v>
      </c>
      <c r="J129">
        <v>23</v>
      </c>
      <c r="K129">
        <v>25</v>
      </c>
      <c r="L129">
        <v>22</v>
      </c>
      <c r="M129">
        <v>22</v>
      </c>
      <c r="O129" t="s">
        <v>301</v>
      </c>
      <c r="P129" s="10" t="s">
        <v>638</v>
      </c>
      <c r="Q129" s="10" t="s">
        <v>639</v>
      </c>
      <c r="R129" s="17">
        <f t="shared" si="65"/>
        <v>0</v>
      </c>
      <c r="S129" s="17">
        <f t="shared" si="68"/>
        <v>0</v>
      </c>
      <c r="T129" s="17">
        <f t="shared" si="69"/>
        <v>0</v>
      </c>
      <c r="U129" s="17">
        <f t="shared" si="70"/>
        <v>0</v>
      </c>
      <c r="V129" s="17">
        <f t="shared" si="71"/>
        <v>0</v>
      </c>
      <c r="W129" s="17">
        <f t="shared" si="72"/>
        <v>0</v>
      </c>
      <c r="X129" s="17">
        <f t="shared" si="73"/>
        <v>0</v>
      </c>
      <c r="Y129" s="17">
        <f t="shared" si="74"/>
        <v>5</v>
      </c>
      <c r="Z129" s="17">
        <f t="shared" si="75"/>
        <v>3</v>
      </c>
      <c r="AA129" s="17">
        <f t="shared" si="76"/>
        <v>1</v>
      </c>
    </row>
    <row r="130" spans="2:27" x14ac:dyDescent="0.25">
      <c r="B130" s="10" t="s">
        <v>204</v>
      </c>
      <c r="C130" s="10" t="s">
        <v>205</v>
      </c>
      <c r="D130">
        <v>12</v>
      </c>
      <c r="E130">
        <v>14</v>
      </c>
      <c r="F130">
        <v>19</v>
      </c>
      <c r="G130">
        <v>19</v>
      </c>
      <c r="H130">
        <v>23</v>
      </c>
      <c r="I130">
        <v>25</v>
      </c>
      <c r="J130">
        <v>28</v>
      </c>
      <c r="K130">
        <v>34</v>
      </c>
      <c r="L130">
        <v>36</v>
      </c>
      <c r="M130">
        <v>41</v>
      </c>
      <c r="O130" t="s">
        <v>301</v>
      </c>
      <c r="P130" s="10" t="s">
        <v>690</v>
      </c>
      <c r="Q130" s="10" t="s">
        <v>691</v>
      </c>
      <c r="R130" s="17">
        <f t="shared" si="65"/>
        <v>0</v>
      </c>
      <c r="S130" s="17">
        <f t="shared" si="68"/>
        <v>0</v>
      </c>
      <c r="T130" s="17">
        <f t="shared" si="69"/>
        <v>0</v>
      </c>
      <c r="U130" s="17">
        <f t="shared" si="70"/>
        <v>0</v>
      </c>
      <c r="V130" s="17">
        <f t="shared" si="71"/>
        <v>0</v>
      </c>
      <c r="W130" s="17">
        <f t="shared" si="72"/>
        <v>0</v>
      </c>
      <c r="X130" s="17">
        <f t="shared" si="73"/>
        <v>0</v>
      </c>
      <c r="Y130" s="17">
        <f t="shared" si="74"/>
        <v>0</v>
      </c>
      <c r="Z130" s="17">
        <f t="shared" si="75"/>
        <v>2</v>
      </c>
      <c r="AA130" s="17">
        <f t="shared" si="76"/>
        <v>10</v>
      </c>
    </row>
    <row r="131" spans="2:27" x14ac:dyDescent="0.25">
      <c r="B131" s="10" t="s">
        <v>206</v>
      </c>
      <c r="C131" s="10" t="s">
        <v>207</v>
      </c>
      <c r="D131">
        <v>27</v>
      </c>
      <c r="E131">
        <v>17</v>
      </c>
      <c r="F131">
        <v>19</v>
      </c>
      <c r="G131">
        <v>14</v>
      </c>
      <c r="H131">
        <v>15</v>
      </c>
      <c r="I131">
        <v>10</v>
      </c>
      <c r="J131">
        <v>8</v>
      </c>
      <c r="K131">
        <v>0</v>
      </c>
      <c r="L131">
        <v>0</v>
      </c>
      <c r="M131">
        <v>0</v>
      </c>
      <c r="O131" t="s">
        <v>301</v>
      </c>
      <c r="P131" s="10" t="s">
        <v>97</v>
      </c>
      <c r="Q131" s="10" t="s">
        <v>98</v>
      </c>
      <c r="R131" s="17">
        <f t="shared" si="65"/>
        <v>1</v>
      </c>
      <c r="S131" s="17">
        <f t="shared" si="68"/>
        <v>2</v>
      </c>
      <c r="T131" s="17">
        <f t="shared" si="69"/>
        <v>2</v>
      </c>
      <c r="U131" s="17">
        <f t="shared" si="70"/>
        <v>3</v>
      </c>
      <c r="V131" s="17">
        <f t="shared" si="71"/>
        <v>2</v>
      </c>
      <c r="W131" s="17">
        <f t="shared" si="72"/>
        <v>1</v>
      </c>
      <c r="X131" s="17">
        <f t="shared" si="73"/>
        <v>3</v>
      </c>
      <c r="Y131" s="17">
        <f t="shared" si="74"/>
        <v>3</v>
      </c>
      <c r="Z131" s="17">
        <f t="shared" si="75"/>
        <v>3</v>
      </c>
      <c r="AA131" s="17">
        <f t="shared" si="76"/>
        <v>3</v>
      </c>
    </row>
    <row r="132" spans="2:27" x14ac:dyDescent="0.25">
      <c r="B132" s="10" t="s">
        <v>208</v>
      </c>
      <c r="C132" s="10" t="s">
        <v>209</v>
      </c>
      <c r="D132">
        <v>0</v>
      </c>
      <c r="E132">
        <v>0</v>
      </c>
      <c r="F132">
        <v>0</v>
      </c>
      <c r="G132">
        <v>0</v>
      </c>
      <c r="H132">
        <v>0</v>
      </c>
      <c r="I132">
        <v>28</v>
      </c>
      <c r="J132">
        <v>67</v>
      </c>
      <c r="K132">
        <v>66</v>
      </c>
      <c r="L132">
        <v>60</v>
      </c>
      <c r="M132">
        <v>39</v>
      </c>
      <c r="O132" t="s">
        <v>301</v>
      </c>
      <c r="P132" s="10" t="s">
        <v>101</v>
      </c>
      <c r="Q132" s="10" t="s">
        <v>102</v>
      </c>
      <c r="R132" s="17">
        <f t="shared" si="65"/>
        <v>297</v>
      </c>
      <c r="S132" s="17">
        <f t="shared" si="68"/>
        <v>331</v>
      </c>
      <c r="T132" s="17">
        <f t="shared" si="69"/>
        <v>393</v>
      </c>
      <c r="U132" s="17">
        <f t="shared" si="70"/>
        <v>384</v>
      </c>
      <c r="V132" s="17">
        <f t="shared" si="71"/>
        <v>444</v>
      </c>
      <c r="W132" s="17">
        <f t="shared" si="72"/>
        <v>0</v>
      </c>
      <c r="X132" s="17">
        <f t="shared" si="73"/>
        <v>0</v>
      </c>
      <c r="Y132" s="17">
        <f t="shared" si="74"/>
        <v>0</v>
      </c>
      <c r="Z132" s="17">
        <f t="shared" si="75"/>
        <v>0</v>
      </c>
      <c r="AA132" s="17">
        <f t="shared" si="76"/>
        <v>0</v>
      </c>
    </row>
    <row r="133" spans="2:27" x14ac:dyDescent="0.25">
      <c r="B133" s="10" t="s">
        <v>208</v>
      </c>
      <c r="C133" s="10" t="s">
        <v>687</v>
      </c>
      <c r="D133">
        <v>0</v>
      </c>
      <c r="E133">
        <v>0</v>
      </c>
      <c r="F133">
        <v>0</v>
      </c>
      <c r="G133">
        <v>0</v>
      </c>
      <c r="H133">
        <v>0</v>
      </c>
      <c r="I133">
        <v>0</v>
      </c>
      <c r="J133">
        <v>0</v>
      </c>
      <c r="K133">
        <v>0</v>
      </c>
      <c r="L133">
        <v>1</v>
      </c>
      <c r="M133">
        <v>1</v>
      </c>
      <c r="O133" t="s">
        <v>301</v>
      </c>
      <c r="P133" s="10" t="s">
        <v>360</v>
      </c>
      <c r="Q133" s="10" t="s">
        <v>361</v>
      </c>
      <c r="R133" s="17">
        <f t="shared" si="65"/>
        <v>13</v>
      </c>
      <c r="S133" s="17">
        <f t="shared" si="68"/>
        <v>2</v>
      </c>
      <c r="T133" s="17">
        <f t="shared" si="69"/>
        <v>2</v>
      </c>
      <c r="U133" s="17">
        <f t="shared" si="70"/>
        <v>0</v>
      </c>
      <c r="V133" s="17">
        <f t="shared" si="71"/>
        <v>0</v>
      </c>
      <c r="W133" s="17">
        <f t="shared" si="72"/>
        <v>0</v>
      </c>
      <c r="X133" s="17">
        <f t="shared" si="73"/>
        <v>0</v>
      </c>
      <c r="Y133" s="17">
        <f t="shared" si="74"/>
        <v>0</v>
      </c>
      <c r="Z133" s="17">
        <f t="shared" si="75"/>
        <v>0</v>
      </c>
      <c r="AA133" s="17">
        <f t="shared" si="76"/>
        <v>0</v>
      </c>
    </row>
    <row r="134" spans="2:27" x14ac:dyDescent="0.25">
      <c r="B134" s="10" t="s">
        <v>120</v>
      </c>
      <c r="C134" s="10" t="s">
        <v>121</v>
      </c>
      <c r="D134">
        <v>8</v>
      </c>
      <c r="E134">
        <v>7</v>
      </c>
      <c r="F134">
        <v>8</v>
      </c>
      <c r="G134">
        <v>7</v>
      </c>
      <c r="H134">
        <v>9</v>
      </c>
      <c r="I134">
        <v>6</v>
      </c>
      <c r="J134">
        <v>5</v>
      </c>
      <c r="K134">
        <v>5</v>
      </c>
      <c r="L134">
        <v>8</v>
      </c>
      <c r="M134">
        <v>7</v>
      </c>
      <c r="O134" t="s">
        <v>301</v>
      </c>
      <c r="P134" s="10" t="s">
        <v>103</v>
      </c>
      <c r="Q134" s="10" t="s">
        <v>104</v>
      </c>
      <c r="R134" s="17">
        <f t="shared" si="65"/>
        <v>0</v>
      </c>
      <c r="S134" s="17">
        <f t="shared" si="68"/>
        <v>0</v>
      </c>
      <c r="T134" s="17">
        <f t="shared" si="69"/>
        <v>0</v>
      </c>
      <c r="U134" s="17">
        <f t="shared" si="70"/>
        <v>2</v>
      </c>
      <c r="V134" s="17">
        <f t="shared" si="71"/>
        <v>2</v>
      </c>
      <c r="W134" s="17">
        <f t="shared" si="72"/>
        <v>0</v>
      </c>
      <c r="X134" s="17">
        <f t="shared" si="73"/>
        <v>0</v>
      </c>
      <c r="Y134" s="17">
        <f t="shared" si="74"/>
        <v>0</v>
      </c>
      <c r="Z134" s="17">
        <f t="shared" si="75"/>
        <v>0</v>
      </c>
      <c r="AA134" s="17">
        <f t="shared" si="76"/>
        <v>0</v>
      </c>
    </row>
    <row r="135" spans="2:27" x14ac:dyDescent="0.25">
      <c r="B135" s="10" t="s">
        <v>210</v>
      </c>
      <c r="C135" s="10" t="s">
        <v>211</v>
      </c>
      <c r="D135">
        <v>22</v>
      </c>
      <c r="E135">
        <v>25</v>
      </c>
      <c r="F135">
        <v>24</v>
      </c>
      <c r="G135">
        <v>26</v>
      </c>
      <c r="H135">
        <v>18</v>
      </c>
      <c r="I135">
        <v>21</v>
      </c>
      <c r="J135">
        <v>24</v>
      </c>
      <c r="K135">
        <v>19</v>
      </c>
      <c r="L135">
        <v>23</v>
      </c>
      <c r="M135">
        <v>29</v>
      </c>
      <c r="O135" t="s">
        <v>301</v>
      </c>
      <c r="P135" s="10" t="s">
        <v>80</v>
      </c>
      <c r="Q135" s="10" t="s">
        <v>81</v>
      </c>
      <c r="R135" s="17">
        <f t="shared" si="65"/>
        <v>0</v>
      </c>
      <c r="S135" s="17">
        <f t="shared" si="68"/>
        <v>3</v>
      </c>
      <c r="T135" s="17">
        <f t="shared" si="69"/>
        <v>18</v>
      </c>
      <c r="U135" s="17">
        <f t="shared" si="70"/>
        <v>18</v>
      </c>
      <c r="V135" s="17">
        <f t="shared" si="71"/>
        <v>19</v>
      </c>
      <c r="W135" s="17">
        <f t="shared" si="72"/>
        <v>2</v>
      </c>
      <c r="X135" s="17">
        <f t="shared" si="73"/>
        <v>1</v>
      </c>
      <c r="Y135" s="17">
        <f t="shared" si="74"/>
        <v>1</v>
      </c>
      <c r="Z135" s="17">
        <f t="shared" si="75"/>
        <v>0</v>
      </c>
      <c r="AA135" s="17">
        <f t="shared" si="76"/>
        <v>0</v>
      </c>
    </row>
    <row r="136" spans="2:27" x14ac:dyDescent="0.25">
      <c r="B136" s="10" t="s">
        <v>212</v>
      </c>
      <c r="C136" s="10" t="s">
        <v>213</v>
      </c>
      <c r="D136">
        <v>28</v>
      </c>
      <c r="E136">
        <v>32</v>
      </c>
      <c r="F136">
        <v>34</v>
      </c>
      <c r="G136">
        <v>31</v>
      </c>
      <c r="H136">
        <v>38</v>
      </c>
      <c r="I136">
        <v>37</v>
      </c>
      <c r="J136">
        <v>39</v>
      </c>
      <c r="K136">
        <v>34</v>
      </c>
      <c r="L136">
        <v>34</v>
      </c>
      <c r="M136">
        <v>34</v>
      </c>
      <c r="O136" t="s">
        <v>301</v>
      </c>
      <c r="P136" s="10" t="s">
        <v>228</v>
      </c>
      <c r="Q136" s="10" t="s">
        <v>229</v>
      </c>
      <c r="R136" s="17">
        <f t="shared" si="65"/>
        <v>0</v>
      </c>
      <c r="S136" s="17">
        <f t="shared" si="68"/>
        <v>0</v>
      </c>
      <c r="T136" s="17">
        <f t="shared" si="69"/>
        <v>0</v>
      </c>
      <c r="U136" s="17">
        <f t="shared" si="70"/>
        <v>0</v>
      </c>
      <c r="V136" s="17">
        <f t="shared" si="71"/>
        <v>0</v>
      </c>
      <c r="W136" s="17">
        <f t="shared" si="72"/>
        <v>0</v>
      </c>
      <c r="X136" s="17">
        <f t="shared" si="73"/>
        <v>4</v>
      </c>
      <c r="Y136" s="17">
        <f t="shared" si="74"/>
        <v>26</v>
      </c>
      <c r="Z136" s="17">
        <f t="shared" si="75"/>
        <v>31</v>
      </c>
      <c r="AA136" s="17">
        <f t="shared" si="76"/>
        <v>30</v>
      </c>
    </row>
    <row r="137" spans="2:27" x14ac:dyDescent="0.25">
      <c r="B137" s="10" t="s">
        <v>214</v>
      </c>
      <c r="C137" s="10" t="s">
        <v>215</v>
      </c>
      <c r="D137">
        <v>21</v>
      </c>
      <c r="E137">
        <v>18</v>
      </c>
      <c r="F137">
        <v>15</v>
      </c>
      <c r="G137">
        <v>13</v>
      </c>
      <c r="H137">
        <v>11</v>
      </c>
      <c r="I137">
        <v>10</v>
      </c>
      <c r="J137">
        <v>18</v>
      </c>
      <c r="K137">
        <v>21</v>
      </c>
      <c r="L137">
        <v>24</v>
      </c>
      <c r="M137">
        <v>22</v>
      </c>
      <c r="O137" t="s">
        <v>301</v>
      </c>
      <c r="P137" s="10" t="s">
        <v>139</v>
      </c>
      <c r="Q137" s="10" t="s">
        <v>140</v>
      </c>
      <c r="R137" s="17">
        <f t="shared" si="65"/>
        <v>1</v>
      </c>
      <c r="S137" s="17">
        <f t="shared" si="68"/>
        <v>0</v>
      </c>
      <c r="T137" s="17">
        <f t="shared" si="69"/>
        <v>0</v>
      </c>
      <c r="U137" s="17">
        <f t="shared" si="70"/>
        <v>0</v>
      </c>
      <c r="V137" s="17">
        <f t="shared" si="71"/>
        <v>0</v>
      </c>
      <c r="W137" s="17">
        <f t="shared" si="72"/>
        <v>0</v>
      </c>
      <c r="X137" s="17">
        <f t="shared" si="73"/>
        <v>0</v>
      </c>
      <c r="Y137" s="17">
        <f t="shared" si="74"/>
        <v>0</v>
      </c>
      <c r="Z137" s="17">
        <f t="shared" si="75"/>
        <v>0</v>
      </c>
      <c r="AA137" s="17">
        <f t="shared" si="76"/>
        <v>0</v>
      </c>
    </row>
    <row r="138" spans="2:27" x14ac:dyDescent="0.25">
      <c r="B138" s="10" t="s">
        <v>216</v>
      </c>
      <c r="C138" s="10" t="s">
        <v>217</v>
      </c>
      <c r="D138">
        <v>8</v>
      </c>
      <c r="E138">
        <v>8</v>
      </c>
      <c r="F138">
        <v>7</v>
      </c>
      <c r="G138">
        <v>8</v>
      </c>
      <c r="H138">
        <v>11</v>
      </c>
      <c r="I138">
        <v>7</v>
      </c>
      <c r="J138">
        <v>9</v>
      </c>
      <c r="K138">
        <v>9</v>
      </c>
      <c r="L138">
        <v>7</v>
      </c>
      <c r="M138">
        <v>8</v>
      </c>
      <c r="O138" t="s">
        <v>301</v>
      </c>
      <c r="P138" s="10" t="s">
        <v>362</v>
      </c>
      <c r="Q138" s="10" t="s">
        <v>363</v>
      </c>
      <c r="R138" s="17">
        <f t="shared" si="65"/>
        <v>6</v>
      </c>
      <c r="S138" s="17">
        <f t="shared" si="68"/>
        <v>6</v>
      </c>
      <c r="T138" s="17">
        <f t="shared" si="69"/>
        <v>2</v>
      </c>
      <c r="U138" s="17">
        <f t="shared" si="70"/>
        <v>1</v>
      </c>
      <c r="V138" s="17">
        <f t="shared" si="71"/>
        <v>0</v>
      </c>
      <c r="W138" s="17">
        <f t="shared" si="72"/>
        <v>0</v>
      </c>
      <c r="X138" s="17">
        <f t="shared" si="73"/>
        <v>0</v>
      </c>
      <c r="Y138" s="17">
        <f t="shared" si="74"/>
        <v>0</v>
      </c>
      <c r="Z138" s="17">
        <f t="shared" si="75"/>
        <v>0</v>
      </c>
      <c r="AA138" s="17">
        <f t="shared" si="76"/>
        <v>0</v>
      </c>
    </row>
    <row r="139" spans="2:27" x14ac:dyDescent="0.25">
      <c r="B139" s="10" t="s">
        <v>218</v>
      </c>
      <c r="C139" s="10" t="s">
        <v>219</v>
      </c>
      <c r="D139">
        <v>6</v>
      </c>
      <c r="E139">
        <v>7</v>
      </c>
      <c r="F139">
        <v>10</v>
      </c>
      <c r="G139">
        <v>7</v>
      </c>
      <c r="H139">
        <v>10</v>
      </c>
      <c r="I139">
        <v>14</v>
      </c>
      <c r="J139">
        <v>16</v>
      </c>
      <c r="K139">
        <v>13</v>
      </c>
      <c r="L139">
        <v>5</v>
      </c>
      <c r="M139">
        <v>1</v>
      </c>
      <c r="O139" t="s">
        <v>301</v>
      </c>
      <c r="P139" s="10" t="s">
        <v>230</v>
      </c>
      <c r="Q139" s="10" t="s">
        <v>231</v>
      </c>
      <c r="R139" s="17">
        <f t="shared" si="65"/>
        <v>16</v>
      </c>
      <c r="S139" s="17">
        <f t="shared" si="68"/>
        <v>16</v>
      </c>
      <c r="T139" s="17">
        <f t="shared" si="69"/>
        <v>16</v>
      </c>
      <c r="U139" s="17">
        <f t="shared" si="70"/>
        <v>13</v>
      </c>
      <c r="V139" s="17">
        <f t="shared" si="71"/>
        <v>13</v>
      </c>
      <c r="W139" s="17">
        <f t="shared" si="72"/>
        <v>8</v>
      </c>
      <c r="X139" s="17">
        <f t="shared" si="73"/>
        <v>8</v>
      </c>
      <c r="Y139" s="17">
        <f t="shared" si="74"/>
        <v>11</v>
      </c>
      <c r="Z139" s="17">
        <f t="shared" si="75"/>
        <v>9</v>
      </c>
      <c r="AA139" s="17">
        <f t="shared" si="76"/>
        <v>10</v>
      </c>
    </row>
    <row r="140" spans="2:27" x14ac:dyDescent="0.25">
      <c r="B140" s="10" t="s">
        <v>220</v>
      </c>
      <c r="C140" s="10" t="s">
        <v>221</v>
      </c>
      <c r="D140">
        <v>163</v>
      </c>
      <c r="E140">
        <v>152</v>
      </c>
      <c r="F140">
        <v>151</v>
      </c>
      <c r="G140">
        <v>157</v>
      </c>
      <c r="H140">
        <v>139</v>
      </c>
      <c r="I140">
        <v>140</v>
      </c>
      <c r="J140">
        <v>132</v>
      </c>
      <c r="K140">
        <v>98</v>
      </c>
      <c r="L140">
        <v>68</v>
      </c>
      <c r="M140">
        <v>64</v>
      </c>
      <c r="O140" t="s">
        <v>301</v>
      </c>
      <c r="P140" s="10" t="s">
        <v>347</v>
      </c>
      <c r="Q140" s="10" t="s">
        <v>348</v>
      </c>
      <c r="R140" s="17">
        <f t="shared" si="65"/>
        <v>26</v>
      </c>
      <c r="S140" s="17">
        <f t="shared" si="68"/>
        <v>14</v>
      </c>
      <c r="T140" s="17">
        <f t="shared" si="69"/>
        <v>0</v>
      </c>
      <c r="U140" s="17">
        <f t="shared" si="70"/>
        <v>0</v>
      </c>
      <c r="V140" s="17">
        <f t="shared" si="71"/>
        <v>0</v>
      </c>
      <c r="W140" s="17">
        <f t="shared" si="72"/>
        <v>0</v>
      </c>
      <c r="X140" s="17">
        <f t="shared" si="73"/>
        <v>0</v>
      </c>
      <c r="Y140" s="17">
        <f t="shared" si="74"/>
        <v>0</v>
      </c>
      <c r="Z140" s="17">
        <f t="shared" si="75"/>
        <v>0</v>
      </c>
      <c r="AA140" s="17">
        <f t="shared" si="76"/>
        <v>0</v>
      </c>
    </row>
    <row r="141" spans="2:27" x14ac:dyDescent="0.25">
      <c r="B141" s="10" t="s">
        <v>356</v>
      </c>
      <c r="C141" s="10" t="s">
        <v>740</v>
      </c>
      <c r="D141">
        <v>0</v>
      </c>
      <c r="E141">
        <v>0</v>
      </c>
      <c r="F141">
        <v>0</v>
      </c>
      <c r="G141">
        <v>0</v>
      </c>
      <c r="H141">
        <v>0</v>
      </c>
      <c r="I141">
        <v>0</v>
      </c>
      <c r="J141">
        <v>0</v>
      </c>
      <c r="K141">
        <v>0</v>
      </c>
      <c r="L141">
        <v>0</v>
      </c>
      <c r="M141">
        <v>3</v>
      </c>
      <c r="O141" t="s">
        <v>301</v>
      </c>
      <c r="P141" s="10" t="s">
        <v>232</v>
      </c>
      <c r="Q141" s="10" t="s">
        <v>233</v>
      </c>
      <c r="R141" s="17">
        <f t="shared" ref="R141:R158" si="77">D160</f>
        <v>27</v>
      </c>
      <c r="S141" s="17">
        <f t="shared" si="68"/>
        <v>21</v>
      </c>
      <c r="T141" s="17">
        <f t="shared" si="69"/>
        <v>17</v>
      </c>
      <c r="U141" s="17">
        <f t="shared" si="70"/>
        <v>17</v>
      </c>
      <c r="V141" s="17">
        <f t="shared" si="71"/>
        <v>21</v>
      </c>
      <c r="W141" s="17">
        <f t="shared" si="72"/>
        <v>23</v>
      </c>
      <c r="X141" s="17">
        <f t="shared" si="73"/>
        <v>23</v>
      </c>
      <c r="Y141" s="17">
        <f t="shared" si="74"/>
        <v>22</v>
      </c>
      <c r="Z141" s="17">
        <f t="shared" si="75"/>
        <v>22</v>
      </c>
      <c r="AA141" s="17">
        <f t="shared" si="76"/>
        <v>19</v>
      </c>
    </row>
    <row r="142" spans="2:27" x14ac:dyDescent="0.25">
      <c r="B142" s="10" t="s">
        <v>356</v>
      </c>
      <c r="C142" s="10" t="s">
        <v>357</v>
      </c>
      <c r="D142">
        <v>0</v>
      </c>
      <c r="E142">
        <v>0</v>
      </c>
      <c r="F142">
        <v>1</v>
      </c>
      <c r="G142">
        <v>0</v>
      </c>
      <c r="H142">
        <v>0</v>
      </c>
      <c r="I142">
        <v>1</v>
      </c>
      <c r="J142">
        <v>0</v>
      </c>
      <c r="K142">
        <v>0</v>
      </c>
      <c r="L142">
        <v>0</v>
      </c>
      <c r="M142">
        <v>0</v>
      </c>
      <c r="O142" t="s">
        <v>301</v>
      </c>
      <c r="P142" s="10" t="s">
        <v>234</v>
      </c>
      <c r="Q142" s="10" t="s">
        <v>235</v>
      </c>
      <c r="R142" s="17">
        <f t="shared" si="77"/>
        <v>58</v>
      </c>
      <c r="S142" s="17">
        <f t="shared" si="68"/>
        <v>51</v>
      </c>
      <c r="T142" s="17">
        <f t="shared" si="69"/>
        <v>54</v>
      </c>
      <c r="U142" s="17">
        <f t="shared" si="70"/>
        <v>66</v>
      </c>
      <c r="V142" s="17">
        <f t="shared" si="71"/>
        <v>66</v>
      </c>
      <c r="W142" s="17">
        <f t="shared" si="72"/>
        <v>71</v>
      </c>
      <c r="X142" s="17">
        <f t="shared" si="73"/>
        <v>64</v>
      </c>
      <c r="Y142" s="17">
        <f t="shared" si="74"/>
        <v>61</v>
      </c>
      <c r="Z142" s="17">
        <f t="shared" si="75"/>
        <v>60</v>
      </c>
      <c r="AA142" s="17">
        <f t="shared" si="76"/>
        <v>69</v>
      </c>
    </row>
    <row r="143" spans="2:27" x14ac:dyDescent="0.25">
      <c r="B143" s="10" t="s">
        <v>222</v>
      </c>
      <c r="C143" s="10" t="s">
        <v>223</v>
      </c>
      <c r="D143">
        <v>3</v>
      </c>
      <c r="E143">
        <v>4</v>
      </c>
      <c r="F143">
        <v>3</v>
      </c>
      <c r="G143">
        <v>4</v>
      </c>
      <c r="H143">
        <v>2</v>
      </c>
      <c r="I143">
        <v>2</v>
      </c>
      <c r="J143">
        <v>3</v>
      </c>
      <c r="K143">
        <v>0</v>
      </c>
      <c r="L143">
        <v>0</v>
      </c>
      <c r="M143">
        <v>0</v>
      </c>
      <c r="O143" t="s">
        <v>301</v>
      </c>
      <c r="P143" s="10" t="s">
        <v>236</v>
      </c>
      <c r="Q143" s="10" t="s">
        <v>237</v>
      </c>
      <c r="R143" s="17">
        <f t="shared" si="77"/>
        <v>31</v>
      </c>
      <c r="S143" s="17">
        <f t="shared" si="68"/>
        <v>40</v>
      </c>
      <c r="T143" s="17">
        <f t="shared" si="69"/>
        <v>41</v>
      </c>
      <c r="U143" s="17">
        <f t="shared" si="70"/>
        <v>36</v>
      </c>
      <c r="V143" s="17">
        <f t="shared" si="71"/>
        <v>33</v>
      </c>
      <c r="W143" s="17">
        <f t="shared" si="72"/>
        <v>31</v>
      </c>
      <c r="X143" s="17">
        <f t="shared" si="73"/>
        <v>38</v>
      </c>
      <c r="Y143" s="17">
        <f t="shared" si="74"/>
        <v>32</v>
      </c>
      <c r="Z143" s="17">
        <f t="shared" si="75"/>
        <v>24</v>
      </c>
      <c r="AA143" s="17">
        <f t="shared" si="76"/>
        <v>43</v>
      </c>
    </row>
    <row r="144" spans="2:27" x14ac:dyDescent="0.25">
      <c r="B144" s="10" t="s">
        <v>224</v>
      </c>
      <c r="C144" s="10" t="s">
        <v>225</v>
      </c>
      <c r="D144">
        <v>79</v>
      </c>
      <c r="E144">
        <v>69</v>
      </c>
      <c r="F144">
        <v>62</v>
      </c>
      <c r="G144">
        <v>68</v>
      </c>
      <c r="H144">
        <v>69</v>
      </c>
      <c r="I144">
        <v>67</v>
      </c>
      <c r="J144">
        <v>66</v>
      </c>
      <c r="K144">
        <v>72</v>
      </c>
      <c r="L144">
        <v>75</v>
      </c>
      <c r="M144">
        <v>71</v>
      </c>
      <c r="O144" t="s">
        <v>301</v>
      </c>
      <c r="P144" s="10" t="s">
        <v>238</v>
      </c>
      <c r="Q144" s="10" t="s">
        <v>239</v>
      </c>
      <c r="R144" s="17">
        <f t="shared" si="77"/>
        <v>8</v>
      </c>
      <c r="S144" s="17">
        <f t="shared" si="68"/>
        <v>8</v>
      </c>
      <c r="T144" s="17">
        <f t="shared" si="69"/>
        <v>9</v>
      </c>
      <c r="U144" s="17">
        <f t="shared" si="70"/>
        <v>6</v>
      </c>
      <c r="V144" s="17">
        <f t="shared" si="71"/>
        <v>5</v>
      </c>
      <c r="W144" s="17">
        <f t="shared" si="72"/>
        <v>9</v>
      </c>
      <c r="X144" s="17">
        <f t="shared" si="73"/>
        <v>10</v>
      </c>
      <c r="Y144" s="17">
        <f t="shared" si="74"/>
        <v>9</v>
      </c>
      <c r="Z144" s="17">
        <f t="shared" si="75"/>
        <v>6</v>
      </c>
      <c r="AA144" s="17">
        <f t="shared" si="76"/>
        <v>8</v>
      </c>
    </row>
    <row r="145" spans="2:27" x14ac:dyDescent="0.25">
      <c r="B145" s="10" t="s">
        <v>688</v>
      </c>
      <c r="C145" s="10" t="s">
        <v>689</v>
      </c>
      <c r="D145">
        <v>0</v>
      </c>
      <c r="E145">
        <v>0</v>
      </c>
      <c r="F145">
        <v>0</v>
      </c>
      <c r="G145">
        <v>0</v>
      </c>
      <c r="H145">
        <v>0</v>
      </c>
      <c r="I145">
        <v>0</v>
      </c>
      <c r="J145">
        <v>0</v>
      </c>
      <c r="K145">
        <v>0</v>
      </c>
      <c r="L145">
        <v>4</v>
      </c>
      <c r="M145">
        <v>4</v>
      </c>
      <c r="O145" t="s">
        <v>301</v>
      </c>
      <c r="P145" s="10" t="s">
        <v>240</v>
      </c>
      <c r="Q145" s="10" t="s">
        <v>241</v>
      </c>
      <c r="R145" s="17">
        <f t="shared" si="77"/>
        <v>0</v>
      </c>
      <c r="S145" s="17">
        <f t="shared" si="68"/>
        <v>0</v>
      </c>
      <c r="T145" s="17">
        <f t="shared" si="69"/>
        <v>0</v>
      </c>
      <c r="U145" s="17">
        <f t="shared" si="70"/>
        <v>0</v>
      </c>
      <c r="V145" s="17">
        <f t="shared" si="71"/>
        <v>0</v>
      </c>
      <c r="W145" s="17">
        <f t="shared" si="72"/>
        <v>0</v>
      </c>
      <c r="X145" s="17">
        <f t="shared" si="73"/>
        <v>10</v>
      </c>
      <c r="Y145" s="17">
        <f t="shared" si="74"/>
        <v>48</v>
      </c>
      <c r="Z145" s="17">
        <f t="shared" si="75"/>
        <v>56</v>
      </c>
      <c r="AA145" s="17">
        <f t="shared" si="76"/>
        <v>69</v>
      </c>
    </row>
    <row r="146" spans="2:27" x14ac:dyDescent="0.25">
      <c r="B146" s="10" t="s">
        <v>358</v>
      </c>
      <c r="C146" s="10" t="s">
        <v>359</v>
      </c>
      <c r="D146">
        <v>0</v>
      </c>
      <c r="E146">
        <v>0</v>
      </c>
      <c r="F146">
        <v>0</v>
      </c>
      <c r="G146">
        <v>0</v>
      </c>
      <c r="H146">
        <v>0</v>
      </c>
      <c r="I146">
        <v>0</v>
      </c>
      <c r="J146">
        <v>0</v>
      </c>
      <c r="K146">
        <v>0</v>
      </c>
      <c r="L146">
        <v>1</v>
      </c>
      <c r="M146">
        <v>1</v>
      </c>
      <c r="O146" t="s">
        <v>301</v>
      </c>
      <c r="P146" s="10" t="s">
        <v>692</v>
      </c>
      <c r="Q146" s="10" t="s">
        <v>693</v>
      </c>
      <c r="R146" s="17">
        <f t="shared" si="77"/>
        <v>0</v>
      </c>
      <c r="S146" s="17">
        <f t="shared" si="68"/>
        <v>0</v>
      </c>
      <c r="T146" s="17">
        <f t="shared" si="69"/>
        <v>0</v>
      </c>
      <c r="U146" s="17">
        <f t="shared" si="70"/>
        <v>0</v>
      </c>
      <c r="V146" s="17">
        <f t="shared" si="71"/>
        <v>0</v>
      </c>
      <c r="W146" s="17">
        <f t="shared" si="72"/>
        <v>0</v>
      </c>
      <c r="X146" s="17">
        <f t="shared" si="73"/>
        <v>0</v>
      </c>
      <c r="Y146" s="17">
        <f t="shared" si="74"/>
        <v>0</v>
      </c>
      <c r="Z146" s="17">
        <f t="shared" si="75"/>
        <v>8</v>
      </c>
      <c r="AA146" s="17">
        <f t="shared" si="76"/>
        <v>15</v>
      </c>
    </row>
    <row r="147" spans="2:27" x14ac:dyDescent="0.25">
      <c r="B147" s="10" t="s">
        <v>226</v>
      </c>
      <c r="C147" s="10" t="s">
        <v>227</v>
      </c>
      <c r="D147">
        <v>7</v>
      </c>
      <c r="E147">
        <v>9</v>
      </c>
      <c r="F147">
        <v>10</v>
      </c>
      <c r="G147">
        <v>19</v>
      </c>
      <c r="H147">
        <v>23</v>
      </c>
      <c r="I147">
        <v>22</v>
      </c>
      <c r="J147">
        <v>18</v>
      </c>
      <c r="K147">
        <v>18</v>
      </c>
      <c r="L147">
        <v>16</v>
      </c>
      <c r="M147">
        <v>16</v>
      </c>
      <c r="O147" t="s">
        <v>301</v>
      </c>
      <c r="P147" s="10" t="s">
        <v>242</v>
      </c>
      <c r="Q147" s="10" t="s">
        <v>243</v>
      </c>
      <c r="R147" s="17">
        <f t="shared" si="77"/>
        <v>1</v>
      </c>
      <c r="S147" s="17">
        <f t="shared" si="68"/>
        <v>1</v>
      </c>
      <c r="T147" s="17">
        <f t="shared" si="69"/>
        <v>3</v>
      </c>
      <c r="U147" s="17">
        <f t="shared" si="70"/>
        <v>0</v>
      </c>
      <c r="V147" s="17">
        <f t="shared" si="71"/>
        <v>0</v>
      </c>
      <c r="W147" s="17">
        <f t="shared" si="72"/>
        <v>1</v>
      </c>
      <c r="X147" s="17">
        <f t="shared" si="73"/>
        <v>2</v>
      </c>
      <c r="Y147" s="17">
        <f t="shared" si="74"/>
        <v>1</v>
      </c>
      <c r="Z147" s="17">
        <f t="shared" si="75"/>
        <v>0</v>
      </c>
      <c r="AA147" s="17">
        <f t="shared" si="76"/>
        <v>2</v>
      </c>
    </row>
    <row r="148" spans="2:27" x14ac:dyDescent="0.25">
      <c r="B148" s="10" t="s">
        <v>638</v>
      </c>
      <c r="C148" s="10" t="s">
        <v>639</v>
      </c>
      <c r="D148">
        <v>0</v>
      </c>
      <c r="E148">
        <v>0</v>
      </c>
      <c r="F148">
        <v>0</v>
      </c>
      <c r="G148">
        <v>0</v>
      </c>
      <c r="H148">
        <v>0</v>
      </c>
      <c r="I148">
        <v>0</v>
      </c>
      <c r="J148">
        <v>0</v>
      </c>
      <c r="K148">
        <v>5</v>
      </c>
      <c r="L148">
        <v>3</v>
      </c>
      <c r="M148">
        <v>1</v>
      </c>
      <c r="O148" t="s">
        <v>301</v>
      </c>
      <c r="P148" s="10" t="s">
        <v>244</v>
      </c>
      <c r="Q148" s="10" t="s">
        <v>245</v>
      </c>
      <c r="R148" s="17">
        <f t="shared" si="77"/>
        <v>10</v>
      </c>
      <c r="S148" s="17">
        <f t="shared" si="68"/>
        <v>8</v>
      </c>
      <c r="T148" s="17">
        <f t="shared" si="69"/>
        <v>8</v>
      </c>
      <c r="U148" s="17">
        <f t="shared" si="70"/>
        <v>9</v>
      </c>
      <c r="V148" s="17">
        <f t="shared" si="71"/>
        <v>8</v>
      </c>
      <c r="W148" s="17">
        <f t="shared" si="72"/>
        <v>8</v>
      </c>
      <c r="X148" s="17">
        <f t="shared" si="73"/>
        <v>14</v>
      </c>
      <c r="Y148" s="17">
        <f t="shared" si="74"/>
        <v>14</v>
      </c>
      <c r="Z148" s="17">
        <f t="shared" si="75"/>
        <v>12</v>
      </c>
      <c r="AA148" s="17">
        <f t="shared" si="76"/>
        <v>15</v>
      </c>
    </row>
    <row r="149" spans="2:27" x14ac:dyDescent="0.25">
      <c r="B149" s="10" t="s">
        <v>690</v>
      </c>
      <c r="C149" s="10" t="s">
        <v>691</v>
      </c>
      <c r="D149">
        <v>0</v>
      </c>
      <c r="E149">
        <v>0</v>
      </c>
      <c r="F149">
        <v>0</v>
      </c>
      <c r="G149">
        <v>0</v>
      </c>
      <c r="H149">
        <v>0</v>
      </c>
      <c r="I149">
        <v>0</v>
      </c>
      <c r="J149">
        <v>0</v>
      </c>
      <c r="K149">
        <v>0</v>
      </c>
      <c r="L149">
        <v>2</v>
      </c>
      <c r="M149">
        <v>10</v>
      </c>
      <c r="O149" t="s">
        <v>301</v>
      </c>
      <c r="P149" s="10" t="s">
        <v>246</v>
      </c>
      <c r="Q149" s="10" t="s">
        <v>247</v>
      </c>
      <c r="R149" s="17">
        <f t="shared" si="77"/>
        <v>10</v>
      </c>
      <c r="S149" s="17">
        <f t="shared" si="68"/>
        <v>9</v>
      </c>
      <c r="T149" s="17">
        <f t="shared" si="69"/>
        <v>7</v>
      </c>
      <c r="U149" s="17">
        <f t="shared" si="70"/>
        <v>9</v>
      </c>
      <c r="V149" s="17">
        <f t="shared" si="71"/>
        <v>6</v>
      </c>
      <c r="W149" s="17">
        <f t="shared" si="72"/>
        <v>9</v>
      </c>
      <c r="X149" s="17">
        <f t="shared" si="73"/>
        <v>3</v>
      </c>
      <c r="Y149" s="17">
        <f t="shared" si="74"/>
        <v>0</v>
      </c>
      <c r="Z149" s="17">
        <f t="shared" si="75"/>
        <v>0</v>
      </c>
      <c r="AA149" s="17">
        <f t="shared" si="76"/>
        <v>0</v>
      </c>
    </row>
    <row r="150" spans="2:27" x14ac:dyDescent="0.25">
      <c r="B150" s="10" t="s">
        <v>97</v>
      </c>
      <c r="C150" s="10" t="s">
        <v>98</v>
      </c>
      <c r="D150">
        <v>1</v>
      </c>
      <c r="E150">
        <v>2</v>
      </c>
      <c r="F150">
        <v>2</v>
      </c>
      <c r="G150">
        <v>3</v>
      </c>
      <c r="H150">
        <v>2</v>
      </c>
      <c r="I150">
        <v>1</v>
      </c>
      <c r="J150">
        <v>3</v>
      </c>
      <c r="K150">
        <v>3</v>
      </c>
      <c r="L150">
        <v>3</v>
      </c>
      <c r="M150">
        <v>3</v>
      </c>
      <c r="O150" t="s">
        <v>301</v>
      </c>
      <c r="P150" s="10" t="s">
        <v>248</v>
      </c>
      <c r="Q150" s="10" t="s">
        <v>249</v>
      </c>
      <c r="R150" s="17">
        <f t="shared" si="77"/>
        <v>0</v>
      </c>
      <c r="S150" s="17">
        <f t="shared" si="68"/>
        <v>0</v>
      </c>
      <c r="T150" s="17">
        <f t="shared" si="69"/>
        <v>0</v>
      </c>
      <c r="U150" s="17">
        <f t="shared" si="70"/>
        <v>2</v>
      </c>
      <c r="V150" s="17">
        <f t="shared" si="71"/>
        <v>6</v>
      </c>
      <c r="W150" s="17">
        <f t="shared" si="72"/>
        <v>7</v>
      </c>
      <c r="X150" s="17">
        <f t="shared" si="73"/>
        <v>6</v>
      </c>
      <c r="Y150" s="17">
        <f t="shared" si="74"/>
        <v>5</v>
      </c>
      <c r="Z150" s="17">
        <f t="shared" si="75"/>
        <v>5</v>
      </c>
      <c r="AA150" s="17">
        <f t="shared" si="76"/>
        <v>4</v>
      </c>
    </row>
    <row r="151" spans="2:27" x14ac:dyDescent="0.25">
      <c r="B151" s="10" t="s">
        <v>101</v>
      </c>
      <c r="C151" s="10" t="s">
        <v>102</v>
      </c>
      <c r="D151">
        <v>297</v>
      </c>
      <c r="E151">
        <v>331</v>
      </c>
      <c r="F151">
        <v>393</v>
      </c>
      <c r="G151">
        <v>384</v>
      </c>
      <c r="H151">
        <v>444</v>
      </c>
      <c r="I151">
        <v>0</v>
      </c>
      <c r="J151">
        <v>0</v>
      </c>
      <c r="K151">
        <v>0</v>
      </c>
      <c r="L151">
        <v>0</v>
      </c>
      <c r="M151">
        <v>0</v>
      </c>
      <c r="O151" t="s">
        <v>301</v>
      </c>
      <c r="P151" s="10" t="s">
        <v>250</v>
      </c>
      <c r="Q151" s="10" t="s">
        <v>251</v>
      </c>
      <c r="R151" s="17">
        <f t="shared" si="77"/>
        <v>7</v>
      </c>
      <c r="S151" s="17">
        <f t="shared" si="68"/>
        <v>10</v>
      </c>
      <c r="T151" s="17">
        <f t="shared" si="69"/>
        <v>6</v>
      </c>
      <c r="U151" s="17">
        <f t="shared" si="70"/>
        <v>7</v>
      </c>
      <c r="V151" s="17">
        <f t="shared" si="71"/>
        <v>10</v>
      </c>
      <c r="W151" s="17">
        <f t="shared" si="72"/>
        <v>7</v>
      </c>
      <c r="X151" s="17">
        <f t="shared" si="73"/>
        <v>7</v>
      </c>
      <c r="Y151" s="17">
        <f t="shared" si="74"/>
        <v>4</v>
      </c>
      <c r="Z151" s="17">
        <f t="shared" si="75"/>
        <v>6</v>
      </c>
      <c r="AA151" s="17">
        <f t="shared" si="76"/>
        <v>12</v>
      </c>
    </row>
    <row r="152" spans="2:27" x14ac:dyDescent="0.25">
      <c r="B152" s="10" t="s">
        <v>360</v>
      </c>
      <c r="C152" s="10" t="s">
        <v>361</v>
      </c>
      <c r="D152">
        <v>13</v>
      </c>
      <c r="E152">
        <v>2</v>
      </c>
      <c r="F152">
        <v>2</v>
      </c>
      <c r="G152">
        <v>0</v>
      </c>
      <c r="H152">
        <v>0</v>
      </c>
      <c r="I152">
        <v>0</v>
      </c>
      <c r="J152">
        <v>0</v>
      </c>
      <c r="K152">
        <v>0</v>
      </c>
      <c r="L152">
        <v>0</v>
      </c>
      <c r="M152">
        <v>0</v>
      </c>
      <c r="O152" t="s">
        <v>301</v>
      </c>
      <c r="P152" s="10" t="s">
        <v>364</v>
      </c>
      <c r="Q152" s="10" t="s">
        <v>365</v>
      </c>
      <c r="R152" s="17">
        <f t="shared" si="77"/>
        <v>5</v>
      </c>
      <c r="S152" s="17">
        <f t="shared" si="68"/>
        <v>2</v>
      </c>
      <c r="T152" s="17">
        <f t="shared" si="69"/>
        <v>3</v>
      </c>
      <c r="U152" s="17">
        <f t="shared" si="70"/>
        <v>0</v>
      </c>
      <c r="V152" s="17">
        <f t="shared" si="71"/>
        <v>0</v>
      </c>
      <c r="W152" s="17">
        <f t="shared" si="72"/>
        <v>0</v>
      </c>
      <c r="X152" s="17">
        <f t="shared" si="73"/>
        <v>0</v>
      </c>
      <c r="Y152" s="17">
        <f t="shared" si="74"/>
        <v>0</v>
      </c>
      <c r="Z152" s="17">
        <f t="shared" si="75"/>
        <v>0</v>
      </c>
      <c r="AA152" s="17">
        <f t="shared" si="76"/>
        <v>0</v>
      </c>
    </row>
    <row r="153" spans="2:27" x14ac:dyDescent="0.25">
      <c r="B153" s="10" t="s">
        <v>103</v>
      </c>
      <c r="C153" s="10" t="s">
        <v>104</v>
      </c>
      <c r="D153">
        <v>0</v>
      </c>
      <c r="E153">
        <v>0</v>
      </c>
      <c r="F153">
        <v>0</v>
      </c>
      <c r="G153">
        <v>2</v>
      </c>
      <c r="H153">
        <v>2</v>
      </c>
      <c r="I153">
        <v>0</v>
      </c>
      <c r="J153">
        <v>0</v>
      </c>
      <c r="K153">
        <v>0</v>
      </c>
      <c r="L153">
        <v>0</v>
      </c>
      <c r="M153">
        <v>0</v>
      </c>
      <c r="O153" t="s">
        <v>301</v>
      </c>
      <c r="P153" s="10" t="s">
        <v>252</v>
      </c>
      <c r="Q153" s="10" t="s">
        <v>253</v>
      </c>
      <c r="R153" s="17">
        <f t="shared" si="77"/>
        <v>42</v>
      </c>
      <c r="S153" s="17">
        <f t="shared" si="68"/>
        <v>44</v>
      </c>
      <c r="T153" s="17">
        <f t="shared" si="69"/>
        <v>41</v>
      </c>
      <c r="U153" s="17">
        <f t="shared" si="70"/>
        <v>41</v>
      </c>
      <c r="V153" s="17">
        <f t="shared" si="71"/>
        <v>35</v>
      </c>
      <c r="W153" s="17">
        <f t="shared" si="72"/>
        <v>31</v>
      </c>
      <c r="X153" s="17">
        <f t="shared" si="73"/>
        <v>18</v>
      </c>
      <c r="Y153" s="17">
        <f t="shared" si="74"/>
        <v>14</v>
      </c>
      <c r="Z153" s="17">
        <f t="shared" si="75"/>
        <v>19</v>
      </c>
      <c r="AA153" s="17">
        <f t="shared" si="76"/>
        <v>20</v>
      </c>
    </row>
    <row r="154" spans="2:27" x14ac:dyDescent="0.25">
      <c r="B154" s="10" t="s">
        <v>80</v>
      </c>
      <c r="C154" s="10" t="s">
        <v>81</v>
      </c>
      <c r="D154">
        <v>0</v>
      </c>
      <c r="E154">
        <v>3</v>
      </c>
      <c r="F154">
        <v>18</v>
      </c>
      <c r="G154">
        <v>18</v>
      </c>
      <c r="H154">
        <v>19</v>
      </c>
      <c r="I154">
        <v>2</v>
      </c>
      <c r="J154">
        <v>1</v>
      </c>
      <c r="K154">
        <v>1</v>
      </c>
      <c r="L154">
        <v>0</v>
      </c>
      <c r="M154">
        <v>0</v>
      </c>
      <c r="O154" t="s">
        <v>301</v>
      </c>
      <c r="P154" s="10" t="s">
        <v>254</v>
      </c>
      <c r="Q154" s="10" t="s">
        <v>255</v>
      </c>
      <c r="R154" s="17">
        <f t="shared" si="77"/>
        <v>74</v>
      </c>
      <c r="S154" s="17">
        <f t="shared" si="68"/>
        <v>68</v>
      </c>
      <c r="T154" s="17">
        <f t="shared" si="69"/>
        <v>78</v>
      </c>
      <c r="U154" s="17">
        <f t="shared" si="70"/>
        <v>80</v>
      </c>
      <c r="V154" s="17">
        <f t="shared" si="71"/>
        <v>77</v>
      </c>
      <c r="W154" s="17">
        <f t="shared" si="72"/>
        <v>74</v>
      </c>
      <c r="X154" s="17">
        <f t="shared" si="73"/>
        <v>60</v>
      </c>
      <c r="Y154" s="17">
        <f t="shared" si="74"/>
        <v>49</v>
      </c>
      <c r="Z154" s="17">
        <f t="shared" si="75"/>
        <v>47</v>
      </c>
      <c r="AA154" s="17">
        <f t="shared" si="76"/>
        <v>42</v>
      </c>
    </row>
    <row r="155" spans="2:27" x14ac:dyDescent="0.25">
      <c r="B155" s="10" t="s">
        <v>228</v>
      </c>
      <c r="C155" s="10" t="s">
        <v>229</v>
      </c>
      <c r="D155">
        <v>0</v>
      </c>
      <c r="E155">
        <v>0</v>
      </c>
      <c r="F155">
        <v>0</v>
      </c>
      <c r="G155">
        <v>0</v>
      </c>
      <c r="H155">
        <v>0</v>
      </c>
      <c r="I155">
        <v>0</v>
      </c>
      <c r="J155">
        <v>4</v>
      </c>
      <c r="K155">
        <v>26</v>
      </c>
      <c r="L155">
        <v>31</v>
      </c>
      <c r="M155">
        <v>30</v>
      </c>
      <c r="O155" t="s">
        <v>301</v>
      </c>
      <c r="P155" s="10" t="s">
        <v>256</v>
      </c>
      <c r="Q155" s="10" t="s">
        <v>257</v>
      </c>
      <c r="R155" s="17">
        <f t="shared" si="77"/>
        <v>0</v>
      </c>
      <c r="S155" s="17">
        <f t="shared" si="68"/>
        <v>0</v>
      </c>
      <c r="T155" s="17">
        <f t="shared" si="69"/>
        <v>0</v>
      </c>
      <c r="U155" s="17">
        <f t="shared" si="70"/>
        <v>0</v>
      </c>
      <c r="V155" s="17">
        <f t="shared" si="71"/>
        <v>0</v>
      </c>
      <c r="W155" s="17">
        <f t="shared" si="72"/>
        <v>0</v>
      </c>
      <c r="X155" s="17">
        <f t="shared" si="73"/>
        <v>1</v>
      </c>
      <c r="Y155" s="17">
        <f t="shared" si="74"/>
        <v>5</v>
      </c>
      <c r="Z155" s="17">
        <f t="shared" si="75"/>
        <v>9</v>
      </c>
      <c r="AA155" s="17">
        <f t="shared" si="76"/>
        <v>13</v>
      </c>
    </row>
    <row r="156" spans="2:27" x14ac:dyDescent="0.25">
      <c r="B156" s="10" t="s">
        <v>139</v>
      </c>
      <c r="C156" s="10" t="s">
        <v>140</v>
      </c>
      <c r="D156">
        <v>1</v>
      </c>
      <c r="E156">
        <v>0</v>
      </c>
      <c r="F156">
        <v>0</v>
      </c>
      <c r="G156">
        <v>0</v>
      </c>
      <c r="H156">
        <v>0</v>
      </c>
      <c r="I156">
        <v>0</v>
      </c>
      <c r="J156">
        <v>0</v>
      </c>
      <c r="K156">
        <v>0</v>
      </c>
      <c r="L156">
        <v>0</v>
      </c>
      <c r="M156">
        <v>0</v>
      </c>
      <c r="O156" t="s">
        <v>301</v>
      </c>
      <c r="P156" s="10" t="s">
        <v>366</v>
      </c>
      <c r="Q156" s="10" t="s">
        <v>367</v>
      </c>
      <c r="R156" s="17">
        <f t="shared" si="77"/>
        <v>0</v>
      </c>
      <c r="S156" s="17">
        <f t="shared" si="68"/>
        <v>0</v>
      </c>
      <c r="T156" s="17">
        <f t="shared" si="69"/>
        <v>1</v>
      </c>
      <c r="U156" s="17">
        <f t="shared" si="70"/>
        <v>0</v>
      </c>
      <c r="V156" s="17">
        <f t="shared" si="71"/>
        <v>0</v>
      </c>
      <c r="W156" s="17">
        <f t="shared" si="72"/>
        <v>0</v>
      </c>
      <c r="X156" s="17">
        <f t="shared" si="73"/>
        <v>0</v>
      </c>
      <c r="Y156" s="17">
        <f t="shared" si="74"/>
        <v>0</v>
      </c>
      <c r="Z156" s="17">
        <f t="shared" si="75"/>
        <v>0</v>
      </c>
      <c r="AA156" s="17">
        <f t="shared" si="76"/>
        <v>0</v>
      </c>
    </row>
    <row r="157" spans="2:27" x14ac:dyDescent="0.25">
      <c r="B157" s="10" t="s">
        <v>362</v>
      </c>
      <c r="C157" s="10" t="s">
        <v>363</v>
      </c>
      <c r="D157">
        <v>6</v>
      </c>
      <c r="E157">
        <v>6</v>
      </c>
      <c r="F157">
        <v>2</v>
      </c>
      <c r="G157">
        <v>1</v>
      </c>
      <c r="H157">
        <v>0</v>
      </c>
      <c r="I157">
        <v>0</v>
      </c>
      <c r="J157">
        <v>0</v>
      </c>
      <c r="K157">
        <v>0</v>
      </c>
      <c r="L157">
        <v>0</v>
      </c>
      <c r="M157">
        <v>0</v>
      </c>
      <c r="O157" t="s">
        <v>301</v>
      </c>
      <c r="P157" s="10" t="s">
        <v>258</v>
      </c>
      <c r="Q157" s="10" t="s">
        <v>259</v>
      </c>
      <c r="R157" s="17">
        <f t="shared" si="77"/>
        <v>55</v>
      </c>
      <c r="S157" s="17">
        <f t="shared" si="68"/>
        <v>55</v>
      </c>
      <c r="T157" s="17">
        <f t="shared" si="69"/>
        <v>63</v>
      </c>
      <c r="U157" s="17">
        <f t="shared" si="70"/>
        <v>62</v>
      </c>
      <c r="V157" s="17">
        <f t="shared" si="71"/>
        <v>76</v>
      </c>
      <c r="W157" s="17">
        <f t="shared" si="72"/>
        <v>68</v>
      </c>
      <c r="X157" s="17">
        <f t="shared" si="73"/>
        <v>62</v>
      </c>
      <c r="Y157" s="17">
        <f t="shared" si="74"/>
        <v>59</v>
      </c>
      <c r="Z157" s="17">
        <f t="shared" si="75"/>
        <v>67</v>
      </c>
      <c r="AA157" s="17">
        <f t="shared" si="76"/>
        <v>71</v>
      </c>
    </row>
    <row r="158" spans="2:27" x14ac:dyDescent="0.25">
      <c r="B158" s="10" t="s">
        <v>230</v>
      </c>
      <c r="C158" s="10" t="s">
        <v>231</v>
      </c>
      <c r="D158">
        <v>16</v>
      </c>
      <c r="E158">
        <v>16</v>
      </c>
      <c r="F158">
        <v>16</v>
      </c>
      <c r="G158">
        <v>13</v>
      </c>
      <c r="H158">
        <v>13</v>
      </c>
      <c r="I158">
        <v>8</v>
      </c>
      <c r="J158">
        <v>8</v>
      </c>
      <c r="K158">
        <v>11</v>
      </c>
      <c r="L158">
        <v>9</v>
      </c>
      <c r="M158">
        <v>10</v>
      </c>
      <c r="O158" t="s">
        <v>301</v>
      </c>
      <c r="P158" s="10" t="s">
        <v>694</v>
      </c>
      <c r="Q158" s="10" t="s">
        <v>695</v>
      </c>
      <c r="R158" s="17">
        <f t="shared" si="77"/>
        <v>0</v>
      </c>
      <c r="S158" s="17">
        <f t="shared" si="68"/>
        <v>0</v>
      </c>
      <c r="T158" s="17">
        <f t="shared" si="69"/>
        <v>0</v>
      </c>
      <c r="U158" s="17">
        <f t="shared" si="70"/>
        <v>0</v>
      </c>
      <c r="V158" s="17">
        <f t="shared" si="71"/>
        <v>0</v>
      </c>
      <c r="W158" s="17">
        <f t="shared" si="72"/>
        <v>0</v>
      </c>
      <c r="X158" s="17">
        <f t="shared" si="73"/>
        <v>0</v>
      </c>
      <c r="Y158" s="17">
        <f t="shared" si="74"/>
        <v>0</v>
      </c>
      <c r="Z158" s="17">
        <f t="shared" si="75"/>
        <v>3</v>
      </c>
      <c r="AA158" s="17">
        <f t="shared" si="76"/>
        <v>7</v>
      </c>
    </row>
    <row r="159" spans="2:27" x14ac:dyDescent="0.25">
      <c r="B159" s="10" t="s">
        <v>347</v>
      </c>
      <c r="C159" s="10" t="s">
        <v>348</v>
      </c>
      <c r="D159">
        <v>26</v>
      </c>
      <c r="E159">
        <v>14</v>
      </c>
      <c r="F159">
        <v>0</v>
      </c>
      <c r="G159">
        <v>0</v>
      </c>
      <c r="H159">
        <v>0</v>
      </c>
      <c r="I159">
        <v>0</v>
      </c>
      <c r="J159">
        <v>0</v>
      </c>
      <c r="K159">
        <v>0</v>
      </c>
      <c r="L159">
        <v>0</v>
      </c>
      <c r="M159">
        <v>0</v>
      </c>
      <c r="O159" t="s">
        <v>301</v>
      </c>
      <c r="P159" s="10" t="s">
        <v>260</v>
      </c>
      <c r="Q159" s="10" t="s">
        <v>261</v>
      </c>
      <c r="R159" s="17">
        <f t="shared" ref="R159:R164" si="78">D179</f>
        <v>17</v>
      </c>
      <c r="S159" s="17">
        <f t="shared" ref="S159:S164" si="79">E179</f>
        <v>14</v>
      </c>
      <c r="T159" s="17">
        <f t="shared" ref="T159:T164" si="80">F179</f>
        <v>15</v>
      </c>
      <c r="U159" s="17">
        <f t="shared" ref="U159:U164" si="81">G179</f>
        <v>12</v>
      </c>
      <c r="V159" s="17">
        <f t="shared" ref="V159:V164" si="82">H179</f>
        <v>12</v>
      </c>
      <c r="W159" s="17">
        <f t="shared" ref="W159:W164" si="83">I179</f>
        <v>15</v>
      </c>
      <c r="X159" s="17">
        <f t="shared" ref="X159:X164" si="84">J179</f>
        <v>15</v>
      </c>
      <c r="Y159" s="17">
        <f t="shared" ref="Y159:Y164" si="85">K179</f>
        <v>11</v>
      </c>
      <c r="Z159" s="17">
        <f t="shared" ref="Z159:Z164" si="86">L179</f>
        <v>6</v>
      </c>
      <c r="AA159" s="17">
        <f t="shared" ref="AA159:AA164" si="87">M179</f>
        <v>4</v>
      </c>
    </row>
    <row r="160" spans="2:27" x14ac:dyDescent="0.25">
      <c r="B160" s="10" t="s">
        <v>232</v>
      </c>
      <c r="C160" s="10" t="s">
        <v>233</v>
      </c>
      <c r="D160">
        <v>27</v>
      </c>
      <c r="E160">
        <v>21</v>
      </c>
      <c r="F160">
        <v>17</v>
      </c>
      <c r="G160">
        <v>17</v>
      </c>
      <c r="H160">
        <v>21</v>
      </c>
      <c r="I160">
        <v>23</v>
      </c>
      <c r="J160">
        <v>23</v>
      </c>
      <c r="K160">
        <v>22</v>
      </c>
      <c r="L160">
        <v>22</v>
      </c>
      <c r="M160">
        <v>19</v>
      </c>
      <c r="O160" t="s">
        <v>301</v>
      </c>
      <c r="P160" s="10" t="s">
        <v>262</v>
      </c>
      <c r="Q160" s="10" t="s">
        <v>263</v>
      </c>
      <c r="R160" s="17">
        <f t="shared" si="78"/>
        <v>68</v>
      </c>
      <c r="S160" s="17">
        <f t="shared" si="79"/>
        <v>65</v>
      </c>
      <c r="T160" s="17">
        <f t="shared" si="80"/>
        <v>69</v>
      </c>
      <c r="U160" s="17">
        <f t="shared" si="81"/>
        <v>68</v>
      </c>
      <c r="V160" s="17">
        <f t="shared" si="82"/>
        <v>65</v>
      </c>
      <c r="W160" s="17">
        <f t="shared" si="83"/>
        <v>64</v>
      </c>
      <c r="X160" s="17">
        <f t="shared" si="84"/>
        <v>67</v>
      </c>
      <c r="Y160" s="17">
        <f t="shared" si="85"/>
        <v>77</v>
      </c>
      <c r="Z160" s="17">
        <f t="shared" si="86"/>
        <v>68</v>
      </c>
      <c r="AA160" s="17">
        <f t="shared" si="87"/>
        <v>67</v>
      </c>
    </row>
    <row r="161" spans="2:27" x14ac:dyDescent="0.25">
      <c r="B161" s="10" t="s">
        <v>234</v>
      </c>
      <c r="C161" s="10" t="s">
        <v>235</v>
      </c>
      <c r="D161">
        <v>58</v>
      </c>
      <c r="E161">
        <v>51</v>
      </c>
      <c r="F161">
        <v>54</v>
      </c>
      <c r="G161">
        <v>66</v>
      </c>
      <c r="H161">
        <v>66</v>
      </c>
      <c r="I161">
        <v>71</v>
      </c>
      <c r="J161">
        <v>64</v>
      </c>
      <c r="K161">
        <v>61</v>
      </c>
      <c r="L161">
        <v>60</v>
      </c>
      <c r="M161">
        <v>69</v>
      </c>
      <c r="O161" t="s">
        <v>301</v>
      </c>
      <c r="P161" s="10" t="s">
        <v>264</v>
      </c>
      <c r="Q161" s="10" t="s">
        <v>265</v>
      </c>
      <c r="R161" s="17">
        <f t="shared" si="78"/>
        <v>6</v>
      </c>
      <c r="S161" s="17">
        <f t="shared" si="79"/>
        <v>6</v>
      </c>
      <c r="T161" s="17">
        <f t="shared" si="80"/>
        <v>4</v>
      </c>
      <c r="U161" s="17">
        <f t="shared" si="81"/>
        <v>6</v>
      </c>
      <c r="V161" s="17">
        <f t="shared" si="82"/>
        <v>4</v>
      </c>
      <c r="W161" s="17">
        <f t="shared" si="83"/>
        <v>6</v>
      </c>
      <c r="X161" s="17">
        <f t="shared" si="84"/>
        <v>4</v>
      </c>
      <c r="Y161" s="17">
        <f t="shared" si="85"/>
        <v>4</v>
      </c>
      <c r="Z161" s="17">
        <f t="shared" si="86"/>
        <v>2</v>
      </c>
      <c r="AA161" s="17">
        <f t="shared" si="87"/>
        <v>3</v>
      </c>
    </row>
    <row r="162" spans="2:27" x14ac:dyDescent="0.25">
      <c r="B162" s="10" t="s">
        <v>236</v>
      </c>
      <c r="C162" s="10" t="s">
        <v>237</v>
      </c>
      <c r="D162">
        <v>31</v>
      </c>
      <c r="E162">
        <v>40</v>
      </c>
      <c r="F162">
        <v>41</v>
      </c>
      <c r="G162">
        <v>36</v>
      </c>
      <c r="H162">
        <v>33</v>
      </c>
      <c r="I162">
        <v>31</v>
      </c>
      <c r="J162">
        <v>38</v>
      </c>
      <c r="K162">
        <v>32</v>
      </c>
      <c r="L162">
        <v>24</v>
      </c>
      <c r="M162">
        <v>43</v>
      </c>
      <c r="O162" t="s">
        <v>301</v>
      </c>
      <c r="P162" s="10" t="s">
        <v>741</v>
      </c>
      <c r="Q162" s="10" t="s">
        <v>742</v>
      </c>
      <c r="R162" s="17">
        <f t="shared" si="78"/>
        <v>0</v>
      </c>
      <c r="S162" s="17">
        <f t="shared" si="79"/>
        <v>0</v>
      </c>
      <c r="T162" s="17">
        <f t="shared" si="80"/>
        <v>0</v>
      </c>
      <c r="U162" s="17">
        <f t="shared" si="81"/>
        <v>0</v>
      </c>
      <c r="V162" s="17">
        <f t="shared" si="82"/>
        <v>0</v>
      </c>
      <c r="W162" s="17">
        <f t="shared" si="83"/>
        <v>0</v>
      </c>
      <c r="X162" s="17">
        <f t="shared" si="84"/>
        <v>0</v>
      </c>
      <c r="Y162" s="17">
        <f t="shared" si="85"/>
        <v>0</v>
      </c>
      <c r="Z162" s="17">
        <f t="shared" si="86"/>
        <v>0</v>
      </c>
      <c r="AA162" s="17">
        <f t="shared" si="87"/>
        <v>3</v>
      </c>
    </row>
    <row r="163" spans="2:27" x14ac:dyDescent="0.25">
      <c r="B163" s="10" t="s">
        <v>238</v>
      </c>
      <c r="C163" s="10" t="s">
        <v>239</v>
      </c>
      <c r="D163">
        <v>8</v>
      </c>
      <c r="E163">
        <v>8</v>
      </c>
      <c r="F163">
        <v>9</v>
      </c>
      <c r="G163">
        <v>6</v>
      </c>
      <c r="H163">
        <v>5</v>
      </c>
      <c r="I163">
        <v>9</v>
      </c>
      <c r="J163">
        <v>10</v>
      </c>
      <c r="K163">
        <v>9</v>
      </c>
      <c r="L163">
        <v>6</v>
      </c>
      <c r="M163">
        <v>8</v>
      </c>
      <c r="O163" t="s">
        <v>301</v>
      </c>
      <c r="P163" s="10" t="s">
        <v>370</v>
      </c>
      <c r="Q163" s="10" t="s">
        <v>371</v>
      </c>
      <c r="R163" s="17">
        <f t="shared" si="78"/>
        <v>0</v>
      </c>
      <c r="S163" s="17">
        <f t="shared" si="79"/>
        <v>0</v>
      </c>
      <c r="T163" s="17">
        <f t="shared" si="80"/>
        <v>0</v>
      </c>
      <c r="U163" s="17">
        <f t="shared" si="81"/>
        <v>1</v>
      </c>
      <c r="V163" s="17">
        <f t="shared" si="82"/>
        <v>1</v>
      </c>
      <c r="W163" s="17">
        <f t="shared" si="83"/>
        <v>0</v>
      </c>
      <c r="X163" s="17">
        <f t="shared" si="84"/>
        <v>0</v>
      </c>
      <c r="Y163" s="17">
        <f t="shared" si="85"/>
        <v>0</v>
      </c>
      <c r="Z163" s="17">
        <f t="shared" si="86"/>
        <v>0</v>
      </c>
      <c r="AA163" s="17">
        <f t="shared" si="87"/>
        <v>0</v>
      </c>
    </row>
    <row r="164" spans="2:27" x14ac:dyDescent="0.25">
      <c r="B164" s="10" t="s">
        <v>240</v>
      </c>
      <c r="C164" s="10" t="s">
        <v>241</v>
      </c>
      <c r="D164">
        <v>0</v>
      </c>
      <c r="E164">
        <v>0</v>
      </c>
      <c r="F164">
        <v>0</v>
      </c>
      <c r="G164">
        <v>0</v>
      </c>
      <c r="H164">
        <v>0</v>
      </c>
      <c r="I164">
        <v>0</v>
      </c>
      <c r="J164">
        <v>10</v>
      </c>
      <c r="K164">
        <v>48</v>
      </c>
      <c r="L164">
        <v>56</v>
      </c>
      <c r="M164">
        <v>69</v>
      </c>
      <c r="O164" t="s">
        <v>301</v>
      </c>
      <c r="P164" s="10" t="s">
        <v>266</v>
      </c>
      <c r="Q164" s="10" t="s">
        <v>267</v>
      </c>
      <c r="R164" s="17">
        <f t="shared" si="78"/>
        <v>63</v>
      </c>
      <c r="S164" s="17">
        <f t="shared" si="79"/>
        <v>57</v>
      </c>
      <c r="T164" s="17">
        <f t="shared" si="80"/>
        <v>42</v>
      </c>
      <c r="U164" s="17">
        <f t="shared" si="81"/>
        <v>37</v>
      </c>
      <c r="V164" s="17">
        <f t="shared" si="82"/>
        <v>39</v>
      </c>
      <c r="W164" s="17">
        <f t="shared" si="83"/>
        <v>43</v>
      </c>
      <c r="X164" s="17">
        <f t="shared" si="84"/>
        <v>40</v>
      </c>
      <c r="Y164" s="17">
        <f t="shared" si="85"/>
        <v>48</v>
      </c>
      <c r="Z164" s="17">
        <f t="shared" si="86"/>
        <v>50</v>
      </c>
      <c r="AA164" s="17">
        <f t="shared" si="87"/>
        <v>51</v>
      </c>
    </row>
    <row r="165" spans="2:27" x14ac:dyDescent="0.25">
      <c r="B165" s="10" t="s">
        <v>692</v>
      </c>
      <c r="C165" s="10" t="s">
        <v>693</v>
      </c>
      <c r="D165">
        <v>0</v>
      </c>
      <c r="E165">
        <v>0</v>
      </c>
      <c r="F165">
        <v>0</v>
      </c>
      <c r="G165">
        <v>0</v>
      </c>
      <c r="H165">
        <v>0</v>
      </c>
      <c r="I165">
        <v>0</v>
      </c>
      <c r="J165">
        <v>0</v>
      </c>
      <c r="K165">
        <v>0</v>
      </c>
      <c r="L165">
        <v>8</v>
      </c>
      <c r="M165">
        <v>15</v>
      </c>
      <c r="O165" t="s">
        <v>301</v>
      </c>
      <c r="P165" s="10" t="s">
        <v>372</v>
      </c>
      <c r="Q165" s="10" t="s">
        <v>373</v>
      </c>
      <c r="R165" s="17">
        <f t="shared" ref="R165:R178" si="88">D186</f>
        <v>19</v>
      </c>
      <c r="S165" s="17">
        <f t="shared" ref="S165:S178" si="89">E186</f>
        <v>1</v>
      </c>
      <c r="T165" s="17">
        <f t="shared" ref="T165:T178" si="90">F186</f>
        <v>0</v>
      </c>
      <c r="U165" s="17">
        <f t="shared" ref="U165:U178" si="91">G186</f>
        <v>0</v>
      </c>
      <c r="V165" s="17">
        <f t="shared" ref="V165:V178" si="92">H186</f>
        <v>0</v>
      </c>
      <c r="W165" s="17">
        <f t="shared" ref="W165:W178" si="93">I186</f>
        <v>0</v>
      </c>
      <c r="X165" s="17">
        <f t="shared" ref="X165:X178" si="94">J186</f>
        <v>0</v>
      </c>
      <c r="Y165" s="17">
        <f t="shared" ref="Y165:Y178" si="95">K186</f>
        <v>0</v>
      </c>
      <c r="Z165" s="17">
        <f t="shared" ref="Z165:Z178" si="96">L186</f>
        <v>0</v>
      </c>
      <c r="AA165" s="17">
        <f t="shared" ref="AA165:AA178" si="97">M186</f>
        <v>0</v>
      </c>
    </row>
    <row r="166" spans="2:27" x14ac:dyDescent="0.25">
      <c r="B166" s="10" t="s">
        <v>242</v>
      </c>
      <c r="C166" s="10" t="s">
        <v>243</v>
      </c>
      <c r="D166">
        <v>1</v>
      </c>
      <c r="E166">
        <v>1</v>
      </c>
      <c r="F166">
        <v>3</v>
      </c>
      <c r="G166">
        <v>0</v>
      </c>
      <c r="H166">
        <v>0</v>
      </c>
      <c r="I166">
        <v>1</v>
      </c>
      <c r="J166">
        <v>2</v>
      </c>
      <c r="K166">
        <v>1</v>
      </c>
      <c r="L166">
        <v>0</v>
      </c>
      <c r="M166">
        <v>2</v>
      </c>
      <c r="O166" t="s">
        <v>301</v>
      </c>
      <c r="P166" s="10" t="s">
        <v>268</v>
      </c>
      <c r="Q166" s="10" t="s">
        <v>269</v>
      </c>
      <c r="R166" s="17">
        <f t="shared" si="88"/>
        <v>26</v>
      </c>
      <c r="S166" s="17">
        <f t="shared" si="89"/>
        <v>36</v>
      </c>
      <c r="T166" s="17">
        <f t="shared" si="90"/>
        <v>44</v>
      </c>
      <c r="U166" s="17">
        <f t="shared" si="91"/>
        <v>46</v>
      </c>
      <c r="V166" s="17">
        <f t="shared" si="92"/>
        <v>38</v>
      </c>
      <c r="W166" s="17">
        <f t="shared" si="93"/>
        <v>35</v>
      </c>
      <c r="X166" s="17">
        <f t="shared" si="94"/>
        <v>34</v>
      </c>
      <c r="Y166" s="17">
        <f t="shared" si="95"/>
        <v>30</v>
      </c>
      <c r="Z166" s="17">
        <f t="shared" si="96"/>
        <v>31</v>
      </c>
      <c r="AA166" s="17">
        <f t="shared" si="97"/>
        <v>25</v>
      </c>
    </row>
    <row r="167" spans="2:27" x14ac:dyDescent="0.25">
      <c r="B167" s="10" t="s">
        <v>244</v>
      </c>
      <c r="C167" s="10" t="s">
        <v>245</v>
      </c>
      <c r="D167">
        <v>10</v>
      </c>
      <c r="E167">
        <v>8</v>
      </c>
      <c r="F167">
        <v>8</v>
      </c>
      <c r="G167">
        <v>9</v>
      </c>
      <c r="H167">
        <v>8</v>
      </c>
      <c r="I167">
        <v>8</v>
      </c>
      <c r="J167">
        <v>14</v>
      </c>
      <c r="K167">
        <v>14</v>
      </c>
      <c r="L167">
        <v>12</v>
      </c>
      <c r="M167">
        <v>15</v>
      </c>
      <c r="O167" t="s">
        <v>301</v>
      </c>
      <c r="P167" s="10" t="s">
        <v>270</v>
      </c>
      <c r="Q167" s="10" t="s">
        <v>271</v>
      </c>
      <c r="R167" s="17">
        <f t="shared" si="88"/>
        <v>20</v>
      </c>
      <c r="S167" s="17">
        <f t="shared" si="89"/>
        <v>15</v>
      </c>
      <c r="T167" s="17">
        <f t="shared" si="90"/>
        <v>18</v>
      </c>
      <c r="U167" s="17">
        <f t="shared" si="91"/>
        <v>19</v>
      </c>
      <c r="V167" s="17">
        <f t="shared" si="92"/>
        <v>16</v>
      </c>
      <c r="W167" s="17">
        <f t="shared" si="93"/>
        <v>17</v>
      </c>
      <c r="X167" s="17">
        <f t="shared" si="94"/>
        <v>5</v>
      </c>
      <c r="Y167" s="17">
        <f t="shared" si="95"/>
        <v>3</v>
      </c>
      <c r="Z167" s="17">
        <f t="shared" si="96"/>
        <v>3</v>
      </c>
      <c r="AA167" s="17">
        <f t="shared" si="97"/>
        <v>6</v>
      </c>
    </row>
    <row r="168" spans="2:27" x14ac:dyDescent="0.25">
      <c r="B168" s="10" t="s">
        <v>246</v>
      </c>
      <c r="C168" s="10" t="s">
        <v>247</v>
      </c>
      <c r="D168">
        <v>10</v>
      </c>
      <c r="E168">
        <v>9</v>
      </c>
      <c r="F168">
        <v>7</v>
      </c>
      <c r="G168">
        <v>9</v>
      </c>
      <c r="H168">
        <v>6</v>
      </c>
      <c r="I168">
        <v>9</v>
      </c>
      <c r="J168">
        <v>3</v>
      </c>
      <c r="K168">
        <v>0</v>
      </c>
      <c r="L168">
        <v>0</v>
      </c>
      <c r="M168">
        <v>0</v>
      </c>
      <c r="O168" t="s">
        <v>301</v>
      </c>
      <c r="P168" s="10" t="s">
        <v>272</v>
      </c>
      <c r="Q168" s="10" t="s">
        <v>273</v>
      </c>
      <c r="R168" s="17">
        <f t="shared" si="88"/>
        <v>21</v>
      </c>
      <c r="S168" s="17">
        <f t="shared" si="89"/>
        <v>23</v>
      </c>
      <c r="T168" s="17">
        <f t="shared" si="90"/>
        <v>19</v>
      </c>
      <c r="U168" s="17">
        <f t="shared" si="91"/>
        <v>14</v>
      </c>
      <c r="V168" s="17">
        <f t="shared" si="92"/>
        <v>13</v>
      </c>
      <c r="W168" s="17">
        <f t="shared" si="93"/>
        <v>8</v>
      </c>
      <c r="X168" s="17">
        <f t="shared" si="94"/>
        <v>14</v>
      </c>
      <c r="Y168" s="17">
        <f t="shared" si="95"/>
        <v>19</v>
      </c>
      <c r="Z168" s="17">
        <f t="shared" si="96"/>
        <v>17</v>
      </c>
      <c r="AA168" s="17">
        <f t="shared" si="97"/>
        <v>16</v>
      </c>
    </row>
    <row r="169" spans="2:27" x14ac:dyDescent="0.25">
      <c r="B169" s="10" t="s">
        <v>248</v>
      </c>
      <c r="C169" s="10" t="s">
        <v>249</v>
      </c>
      <c r="D169">
        <v>0</v>
      </c>
      <c r="E169">
        <v>0</v>
      </c>
      <c r="F169">
        <v>0</v>
      </c>
      <c r="G169">
        <v>2</v>
      </c>
      <c r="H169">
        <v>6</v>
      </c>
      <c r="I169">
        <v>7</v>
      </c>
      <c r="J169">
        <v>6</v>
      </c>
      <c r="K169">
        <v>5</v>
      </c>
      <c r="L169">
        <v>5</v>
      </c>
      <c r="M169">
        <v>4</v>
      </c>
      <c r="O169" t="s">
        <v>301</v>
      </c>
      <c r="P169" s="10" t="s">
        <v>274</v>
      </c>
      <c r="Q169" s="10" t="s">
        <v>275</v>
      </c>
      <c r="R169" s="17">
        <f t="shared" si="88"/>
        <v>14</v>
      </c>
      <c r="S169" s="17">
        <f t="shared" si="89"/>
        <v>14</v>
      </c>
      <c r="T169" s="17">
        <f t="shared" si="90"/>
        <v>15</v>
      </c>
      <c r="U169" s="17">
        <f t="shared" si="91"/>
        <v>16</v>
      </c>
      <c r="V169" s="17">
        <f t="shared" si="92"/>
        <v>10</v>
      </c>
      <c r="W169" s="17">
        <f t="shared" si="93"/>
        <v>11</v>
      </c>
      <c r="X169" s="17">
        <f t="shared" si="94"/>
        <v>9</v>
      </c>
      <c r="Y169" s="17">
        <f t="shared" si="95"/>
        <v>13</v>
      </c>
      <c r="Z169" s="17">
        <f t="shared" si="96"/>
        <v>12</v>
      </c>
      <c r="AA169" s="17">
        <f t="shared" si="97"/>
        <v>17</v>
      </c>
    </row>
    <row r="170" spans="2:27" x14ac:dyDescent="0.25">
      <c r="B170" s="10" t="s">
        <v>250</v>
      </c>
      <c r="C170" s="10" t="s">
        <v>251</v>
      </c>
      <c r="D170">
        <v>7</v>
      </c>
      <c r="E170">
        <v>10</v>
      </c>
      <c r="F170">
        <v>6</v>
      </c>
      <c r="G170">
        <v>7</v>
      </c>
      <c r="H170">
        <v>10</v>
      </c>
      <c r="I170">
        <v>7</v>
      </c>
      <c r="J170">
        <v>7</v>
      </c>
      <c r="K170">
        <v>4</v>
      </c>
      <c r="L170">
        <v>6</v>
      </c>
      <c r="M170">
        <v>12</v>
      </c>
      <c r="O170" t="s">
        <v>301</v>
      </c>
      <c r="P170" s="10" t="s">
        <v>114</v>
      </c>
      <c r="Q170" s="10" t="s">
        <v>115</v>
      </c>
      <c r="R170" s="17">
        <f t="shared" si="88"/>
        <v>95</v>
      </c>
      <c r="S170" s="17">
        <f t="shared" si="89"/>
        <v>100</v>
      </c>
      <c r="T170" s="17">
        <f t="shared" si="90"/>
        <v>103</v>
      </c>
      <c r="U170" s="17">
        <f t="shared" si="91"/>
        <v>109</v>
      </c>
      <c r="V170" s="17">
        <f t="shared" si="92"/>
        <v>96</v>
      </c>
      <c r="W170" s="17">
        <f t="shared" si="93"/>
        <v>0</v>
      </c>
      <c r="X170" s="17">
        <f t="shared" si="94"/>
        <v>0</v>
      </c>
      <c r="Y170" s="17">
        <f t="shared" si="95"/>
        <v>0</v>
      </c>
      <c r="Z170" s="17">
        <f t="shared" si="96"/>
        <v>0</v>
      </c>
      <c r="AA170" s="17">
        <f t="shared" si="97"/>
        <v>0</v>
      </c>
    </row>
    <row r="171" spans="2:27" x14ac:dyDescent="0.25">
      <c r="B171" s="10" t="s">
        <v>364</v>
      </c>
      <c r="C171" s="10" t="s">
        <v>365</v>
      </c>
      <c r="D171">
        <v>5</v>
      </c>
      <c r="E171">
        <v>2</v>
      </c>
      <c r="F171">
        <v>3</v>
      </c>
      <c r="G171">
        <v>0</v>
      </c>
      <c r="H171">
        <v>0</v>
      </c>
      <c r="I171">
        <v>0</v>
      </c>
      <c r="J171">
        <v>0</v>
      </c>
      <c r="K171">
        <v>0</v>
      </c>
      <c r="L171">
        <v>0</v>
      </c>
      <c r="M171">
        <v>0</v>
      </c>
      <c r="O171" t="s">
        <v>301</v>
      </c>
      <c r="P171" s="10" t="s">
        <v>276</v>
      </c>
      <c r="Q171" s="10" t="s">
        <v>277</v>
      </c>
      <c r="R171" s="17">
        <f t="shared" si="88"/>
        <v>23</v>
      </c>
      <c r="S171" s="17">
        <f t="shared" si="89"/>
        <v>21</v>
      </c>
      <c r="T171" s="17">
        <f t="shared" si="90"/>
        <v>14</v>
      </c>
      <c r="U171" s="17">
        <f t="shared" si="91"/>
        <v>16</v>
      </c>
      <c r="V171" s="17">
        <f t="shared" si="92"/>
        <v>14</v>
      </c>
      <c r="W171" s="17">
        <f t="shared" si="93"/>
        <v>14</v>
      </c>
      <c r="X171" s="17">
        <f t="shared" si="94"/>
        <v>20</v>
      </c>
      <c r="Y171" s="17">
        <f t="shared" si="95"/>
        <v>35</v>
      </c>
      <c r="Z171" s="17">
        <f t="shared" si="96"/>
        <v>33</v>
      </c>
      <c r="AA171" s="17">
        <f t="shared" si="97"/>
        <v>34</v>
      </c>
    </row>
    <row r="172" spans="2:27" x14ac:dyDescent="0.25">
      <c r="B172" s="10" t="s">
        <v>252</v>
      </c>
      <c r="C172" s="10" t="s">
        <v>253</v>
      </c>
      <c r="D172">
        <v>42</v>
      </c>
      <c r="E172">
        <v>44</v>
      </c>
      <c r="F172">
        <v>41</v>
      </c>
      <c r="G172">
        <v>41</v>
      </c>
      <c r="H172">
        <v>35</v>
      </c>
      <c r="I172">
        <v>31</v>
      </c>
      <c r="J172">
        <v>18</v>
      </c>
      <c r="K172">
        <v>14</v>
      </c>
      <c r="L172">
        <v>19</v>
      </c>
      <c r="M172">
        <v>20</v>
      </c>
      <c r="O172" t="s">
        <v>301</v>
      </c>
      <c r="P172" s="10" t="s">
        <v>278</v>
      </c>
      <c r="Q172" s="10" t="s">
        <v>279</v>
      </c>
      <c r="R172" s="17">
        <f t="shared" si="88"/>
        <v>34</v>
      </c>
      <c r="S172" s="17">
        <f t="shared" si="89"/>
        <v>31</v>
      </c>
      <c r="T172" s="17">
        <f t="shared" si="90"/>
        <v>30</v>
      </c>
      <c r="U172" s="17">
        <f t="shared" si="91"/>
        <v>26</v>
      </c>
      <c r="V172" s="17">
        <f t="shared" si="92"/>
        <v>21</v>
      </c>
      <c r="W172" s="17">
        <f t="shared" si="93"/>
        <v>20</v>
      </c>
      <c r="X172" s="17">
        <f t="shared" si="94"/>
        <v>13</v>
      </c>
      <c r="Y172" s="17">
        <f t="shared" si="95"/>
        <v>13</v>
      </c>
      <c r="Z172" s="17">
        <f t="shared" si="96"/>
        <v>12</v>
      </c>
      <c r="AA172" s="17">
        <f t="shared" si="97"/>
        <v>10</v>
      </c>
    </row>
    <row r="173" spans="2:27" x14ac:dyDescent="0.25">
      <c r="B173" s="10" t="s">
        <v>254</v>
      </c>
      <c r="C173" s="10" t="s">
        <v>255</v>
      </c>
      <c r="D173">
        <v>74</v>
      </c>
      <c r="E173">
        <v>68</v>
      </c>
      <c r="F173">
        <v>78</v>
      </c>
      <c r="G173">
        <v>80</v>
      </c>
      <c r="H173">
        <v>77</v>
      </c>
      <c r="I173">
        <v>74</v>
      </c>
      <c r="J173">
        <v>60</v>
      </c>
      <c r="K173">
        <v>49</v>
      </c>
      <c r="L173">
        <v>47</v>
      </c>
      <c r="M173">
        <v>42</v>
      </c>
      <c r="O173" t="s">
        <v>301</v>
      </c>
      <c r="P173" s="10" t="s">
        <v>374</v>
      </c>
      <c r="Q173" s="10" t="s">
        <v>375</v>
      </c>
      <c r="R173" s="17">
        <f t="shared" si="88"/>
        <v>0</v>
      </c>
      <c r="S173" s="17">
        <f t="shared" si="89"/>
        <v>0</v>
      </c>
      <c r="T173" s="17">
        <f t="shared" si="90"/>
        <v>0</v>
      </c>
      <c r="U173" s="17">
        <f t="shared" si="91"/>
        <v>1</v>
      </c>
      <c r="V173" s="17">
        <f t="shared" si="92"/>
        <v>1</v>
      </c>
      <c r="W173" s="17">
        <f t="shared" si="93"/>
        <v>0</v>
      </c>
      <c r="X173" s="17">
        <f t="shared" si="94"/>
        <v>0</v>
      </c>
      <c r="Y173" s="17">
        <f t="shared" si="95"/>
        <v>0</v>
      </c>
      <c r="Z173" s="17">
        <f t="shared" si="96"/>
        <v>0</v>
      </c>
      <c r="AA173" s="17">
        <f t="shared" si="97"/>
        <v>0</v>
      </c>
    </row>
    <row r="174" spans="2:27" x14ac:dyDescent="0.25">
      <c r="B174" s="10" t="s">
        <v>256</v>
      </c>
      <c r="C174" s="10" t="s">
        <v>257</v>
      </c>
      <c r="D174">
        <v>0</v>
      </c>
      <c r="E174">
        <v>0</v>
      </c>
      <c r="F174">
        <v>0</v>
      </c>
      <c r="G174">
        <v>0</v>
      </c>
      <c r="H174">
        <v>0</v>
      </c>
      <c r="I174">
        <v>0</v>
      </c>
      <c r="J174">
        <v>1</v>
      </c>
      <c r="K174">
        <v>5</v>
      </c>
      <c r="L174">
        <v>9</v>
      </c>
      <c r="M174">
        <v>13</v>
      </c>
      <c r="O174" t="s">
        <v>301</v>
      </c>
      <c r="P174" s="10" t="s">
        <v>280</v>
      </c>
      <c r="Q174" s="10" t="s">
        <v>281</v>
      </c>
      <c r="R174" s="17">
        <f t="shared" si="88"/>
        <v>1</v>
      </c>
      <c r="S174" s="17">
        <f t="shared" si="89"/>
        <v>4</v>
      </c>
      <c r="T174" s="17">
        <f t="shared" si="90"/>
        <v>6</v>
      </c>
      <c r="U174" s="17">
        <f t="shared" si="91"/>
        <v>11</v>
      </c>
      <c r="V174" s="17">
        <f t="shared" si="92"/>
        <v>19</v>
      </c>
      <c r="W174" s="17">
        <f t="shared" si="93"/>
        <v>23</v>
      </c>
      <c r="X174" s="17">
        <f t="shared" si="94"/>
        <v>38</v>
      </c>
      <c r="Y174" s="17">
        <f t="shared" si="95"/>
        <v>31</v>
      </c>
      <c r="Z174" s="17">
        <f t="shared" si="96"/>
        <v>33</v>
      </c>
      <c r="AA174" s="17">
        <f t="shared" si="97"/>
        <v>29</v>
      </c>
    </row>
    <row r="175" spans="2:27" x14ac:dyDescent="0.25">
      <c r="B175" s="10" t="s">
        <v>366</v>
      </c>
      <c r="C175" s="10" t="s">
        <v>367</v>
      </c>
      <c r="D175">
        <v>0</v>
      </c>
      <c r="E175">
        <v>0</v>
      </c>
      <c r="F175">
        <v>1</v>
      </c>
      <c r="G175">
        <v>0</v>
      </c>
      <c r="H175">
        <v>0</v>
      </c>
      <c r="I175">
        <v>0</v>
      </c>
      <c r="J175">
        <v>0</v>
      </c>
      <c r="K175">
        <v>0</v>
      </c>
      <c r="L175">
        <v>0</v>
      </c>
      <c r="M175">
        <v>0</v>
      </c>
      <c r="O175" t="s">
        <v>301</v>
      </c>
      <c r="P175" s="10" t="s">
        <v>282</v>
      </c>
      <c r="Q175" s="10" t="s">
        <v>283</v>
      </c>
      <c r="R175" s="17">
        <f t="shared" si="88"/>
        <v>0</v>
      </c>
      <c r="S175" s="17">
        <f t="shared" si="89"/>
        <v>0</v>
      </c>
      <c r="T175" s="17">
        <f t="shared" si="90"/>
        <v>0</v>
      </c>
      <c r="U175" s="17">
        <f t="shared" si="91"/>
        <v>0</v>
      </c>
      <c r="V175" s="17">
        <f t="shared" si="92"/>
        <v>2</v>
      </c>
      <c r="W175" s="17">
        <f t="shared" si="93"/>
        <v>15</v>
      </c>
      <c r="X175" s="17">
        <f t="shared" si="94"/>
        <v>20</v>
      </c>
      <c r="Y175" s="17">
        <f t="shared" si="95"/>
        <v>30</v>
      </c>
      <c r="Z175" s="17">
        <f t="shared" si="96"/>
        <v>32</v>
      </c>
      <c r="AA175" s="17">
        <f t="shared" si="97"/>
        <v>21</v>
      </c>
    </row>
    <row r="176" spans="2:27" x14ac:dyDescent="0.25">
      <c r="B176" s="10" t="s">
        <v>258</v>
      </c>
      <c r="C176" s="10" t="s">
        <v>259</v>
      </c>
      <c r="D176">
        <v>55</v>
      </c>
      <c r="E176">
        <v>55</v>
      </c>
      <c r="F176">
        <v>63</v>
      </c>
      <c r="G176">
        <v>62</v>
      </c>
      <c r="H176">
        <v>76</v>
      </c>
      <c r="I176">
        <v>68</v>
      </c>
      <c r="J176">
        <v>62</v>
      </c>
      <c r="K176">
        <v>59</v>
      </c>
      <c r="L176">
        <v>67</v>
      </c>
      <c r="M176">
        <v>71</v>
      </c>
      <c r="O176" t="s">
        <v>301</v>
      </c>
      <c r="P176" s="10" t="s">
        <v>743</v>
      </c>
      <c r="Q176" s="10" t="s">
        <v>744</v>
      </c>
      <c r="R176" s="17">
        <f t="shared" si="88"/>
        <v>0</v>
      </c>
      <c r="S176" s="17">
        <f t="shared" si="89"/>
        <v>0</v>
      </c>
      <c r="T176" s="17">
        <f t="shared" si="90"/>
        <v>0</v>
      </c>
      <c r="U176" s="17">
        <f t="shared" si="91"/>
        <v>0</v>
      </c>
      <c r="V176" s="17">
        <f t="shared" si="92"/>
        <v>0</v>
      </c>
      <c r="W176" s="17">
        <f t="shared" si="93"/>
        <v>0</v>
      </c>
      <c r="X176" s="17">
        <f t="shared" si="94"/>
        <v>0</v>
      </c>
      <c r="Y176" s="17">
        <f t="shared" si="95"/>
        <v>0</v>
      </c>
      <c r="Z176" s="17">
        <f t="shared" si="96"/>
        <v>0</v>
      </c>
      <c r="AA176" s="17">
        <f t="shared" si="97"/>
        <v>5</v>
      </c>
    </row>
    <row r="177" spans="1:27" x14ac:dyDescent="0.25">
      <c r="B177" s="10" t="s">
        <v>694</v>
      </c>
      <c r="C177" s="10" t="s">
        <v>695</v>
      </c>
      <c r="D177">
        <v>0</v>
      </c>
      <c r="E177">
        <v>0</v>
      </c>
      <c r="F177">
        <v>0</v>
      </c>
      <c r="G177">
        <v>0</v>
      </c>
      <c r="H177">
        <v>0</v>
      </c>
      <c r="I177">
        <v>0</v>
      </c>
      <c r="J177">
        <v>0</v>
      </c>
      <c r="K177">
        <v>0</v>
      </c>
      <c r="L177">
        <v>3</v>
      </c>
      <c r="M177">
        <v>7</v>
      </c>
      <c r="O177" t="s">
        <v>301</v>
      </c>
      <c r="P177" s="10" t="s">
        <v>284</v>
      </c>
      <c r="Q177" s="10" t="s">
        <v>285</v>
      </c>
      <c r="R177" s="17">
        <f t="shared" si="88"/>
        <v>3</v>
      </c>
      <c r="S177" s="17">
        <f t="shared" si="89"/>
        <v>4</v>
      </c>
      <c r="T177" s="17">
        <f t="shared" si="90"/>
        <v>1</v>
      </c>
      <c r="U177" s="17">
        <f t="shared" si="91"/>
        <v>3</v>
      </c>
      <c r="V177" s="17">
        <f t="shared" si="92"/>
        <v>4</v>
      </c>
      <c r="W177" s="17">
        <f t="shared" si="93"/>
        <v>7</v>
      </c>
      <c r="X177" s="17">
        <f t="shared" si="94"/>
        <v>7</v>
      </c>
      <c r="Y177" s="17">
        <f t="shared" si="95"/>
        <v>7</v>
      </c>
      <c r="Z177" s="17">
        <f t="shared" si="96"/>
        <v>6</v>
      </c>
      <c r="AA177" s="17">
        <f t="shared" si="97"/>
        <v>4</v>
      </c>
    </row>
    <row r="178" spans="1:27" x14ac:dyDescent="0.25">
      <c r="B178" s="10" t="s">
        <v>368</v>
      </c>
      <c r="C178" s="10" t="s">
        <v>369</v>
      </c>
      <c r="D178">
        <v>0</v>
      </c>
      <c r="E178">
        <v>0</v>
      </c>
      <c r="F178">
        <v>0</v>
      </c>
      <c r="G178">
        <v>0</v>
      </c>
      <c r="H178">
        <v>0</v>
      </c>
      <c r="I178">
        <v>0</v>
      </c>
      <c r="J178">
        <v>0</v>
      </c>
      <c r="K178">
        <v>0</v>
      </c>
      <c r="L178">
        <v>0</v>
      </c>
      <c r="M178">
        <v>0</v>
      </c>
      <c r="O178" t="s">
        <v>301</v>
      </c>
      <c r="P178" s="10" t="s">
        <v>286</v>
      </c>
      <c r="Q178" s="10" t="s">
        <v>287</v>
      </c>
      <c r="R178" s="17">
        <f t="shared" si="88"/>
        <v>22</v>
      </c>
      <c r="S178" s="17">
        <f t="shared" si="89"/>
        <v>17</v>
      </c>
      <c r="T178" s="17">
        <f t="shared" si="90"/>
        <v>16</v>
      </c>
      <c r="U178" s="17">
        <f t="shared" si="91"/>
        <v>16</v>
      </c>
      <c r="V178" s="17">
        <f t="shared" si="92"/>
        <v>21</v>
      </c>
      <c r="W178" s="17">
        <f t="shared" si="93"/>
        <v>21</v>
      </c>
      <c r="X178" s="17">
        <f t="shared" si="94"/>
        <v>21</v>
      </c>
      <c r="Y178" s="17">
        <f t="shared" si="95"/>
        <v>19</v>
      </c>
      <c r="Z178" s="17">
        <f t="shared" si="96"/>
        <v>21</v>
      </c>
      <c r="AA178" s="17">
        <f t="shared" si="97"/>
        <v>20</v>
      </c>
    </row>
    <row r="179" spans="1:27" x14ac:dyDescent="0.25">
      <c r="B179" s="10" t="s">
        <v>260</v>
      </c>
      <c r="C179" s="10" t="s">
        <v>261</v>
      </c>
      <c r="D179">
        <v>17</v>
      </c>
      <c r="E179">
        <v>14</v>
      </c>
      <c r="F179">
        <v>15</v>
      </c>
      <c r="G179">
        <v>12</v>
      </c>
      <c r="H179">
        <v>12</v>
      </c>
      <c r="I179">
        <v>15</v>
      </c>
      <c r="J179">
        <v>15</v>
      </c>
      <c r="K179">
        <v>11</v>
      </c>
      <c r="L179">
        <v>6</v>
      </c>
      <c r="M179">
        <v>4</v>
      </c>
      <c r="O179" s="40" t="s">
        <v>389</v>
      </c>
      <c r="P179" s="81" t="s">
        <v>97</v>
      </c>
      <c r="Q179" s="81" t="s">
        <v>98</v>
      </c>
      <c r="R179" s="82">
        <f t="shared" ref="R179:AA185" si="98">D204</f>
        <v>1</v>
      </c>
      <c r="S179" s="82">
        <f t="shared" si="98"/>
        <v>1</v>
      </c>
      <c r="T179" s="82">
        <f t="shared" si="98"/>
        <v>3</v>
      </c>
      <c r="U179" s="82">
        <f t="shared" si="98"/>
        <v>2</v>
      </c>
      <c r="V179" s="82">
        <f t="shared" si="98"/>
        <v>1</v>
      </c>
      <c r="W179" s="82">
        <f t="shared" si="98"/>
        <v>0</v>
      </c>
      <c r="X179" s="82">
        <f t="shared" si="98"/>
        <v>0</v>
      </c>
      <c r="Y179" s="82">
        <f t="shared" si="98"/>
        <v>0</v>
      </c>
      <c r="Z179" s="82">
        <f t="shared" si="98"/>
        <v>0</v>
      </c>
      <c r="AA179" s="82">
        <f t="shared" si="98"/>
        <v>0</v>
      </c>
    </row>
    <row r="180" spans="1:27" x14ac:dyDescent="0.25">
      <c r="B180" s="10" t="s">
        <v>262</v>
      </c>
      <c r="C180" s="10" t="s">
        <v>263</v>
      </c>
      <c r="D180">
        <v>68</v>
      </c>
      <c r="E180">
        <v>65</v>
      </c>
      <c r="F180">
        <v>69</v>
      </c>
      <c r="G180">
        <v>68</v>
      </c>
      <c r="H180">
        <v>65</v>
      </c>
      <c r="I180">
        <v>64</v>
      </c>
      <c r="J180">
        <v>67</v>
      </c>
      <c r="K180">
        <v>77</v>
      </c>
      <c r="L180">
        <v>68</v>
      </c>
      <c r="M180">
        <v>67</v>
      </c>
      <c r="O180" t="s">
        <v>389</v>
      </c>
      <c r="P180" s="10" t="s">
        <v>99</v>
      </c>
      <c r="Q180" s="10" t="s">
        <v>100</v>
      </c>
      <c r="R180" s="17">
        <f t="shared" si="98"/>
        <v>73</v>
      </c>
      <c r="S180" s="17">
        <f t="shared" si="98"/>
        <v>70</v>
      </c>
      <c r="T180" s="17">
        <f t="shared" si="98"/>
        <v>86</v>
      </c>
      <c r="U180" s="17">
        <f t="shared" si="98"/>
        <v>91</v>
      </c>
      <c r="V180" s="17">
        <f t="shared" si="98"/>
        <v>83</v>
      </c>
      <c r="W180" s="17">
        <f t="shared" si="98"/>
        <v>0</v>
      </c>
      <c r="X180" s="17">
        <f t="shared" si="98"/>
        <v>0</v>
      </c>
      <c r="Y180" s="17">
        <f t="shared" si="98"/>
        <v>0</v>
      </c>
      <c r="Z180" s="17">
        <f t="shared" si="98"/>
        <v>0</v>
      </c>
      <c r="AA180" s="17">
        <f t="shared" si="98"/>
        <v>0</v>
      </c>
    </row>
    <row r="181" spans="1:27" x14ac:dyDescent="0.25">
      <c r="B181" s="10" t="s">
        <v>264</v>
      </c>
      <c r="C181" s="10" t="s">
        <v>265</v>
      </c>
      <c r="D181">
        <v>6</v>
      </c>
      <c r="E181">
        <v>6</v>
      </c>
      <c r="F181">
        <v>4</v>
      </c>
      <c r="G181">
        <v>6</v>
      </c>
      <c r="H181">
        <v>4</v>
      </c>
      <c r="I181">
        <v>6</v>
      </c>
      <c r="J181">
        <v>4</v>
      </c>
      <c r="K181">
        <v>4</v>
      </c>
      <c r="L181">
        <v>2</v>
      </c>
      <c r="M181">
        <v>3</v>
      </c>
      <c r="O181" t="s">
        <v>389</v>
      </c>
      <c r="P181" s="10" t="s">
        <v>196</v>
      </c>
      <c r="Q181" s="10" t="s">
        <v>197</v>
      </c>
      <c r="R181" s="17">
        <f t="shared" si="98"/>
        <v>22</v>
      </c>
      <c r="S181" s="17">
        <f t="shared" si="98"/>
        <v>19</v>
      </c>
      <c r="T181" s="17">
        <f t="shared" si="98"/>
        <v>25</v>
      </c>
      <c r="U181" s="17">
        <f t="shared" si="98"/>
        <v>33</v>
      </c>
      <c r="V181" s="17">
        <f t="shared" si="98"/>
        <v>43</v>
      </c>
      <c r="W181" s="17">
        <f t="shared" si="98"/>
        <v>0</v>
      </c>
      <c r="X181" s="17">
        <f t="shared" si="98"/>
        <v>0</v>
      </c>
      <c r="Y181" s="17">
        <f t="shared" si="98"/>
        <v>0</v>
      </c>
      <c r="Z181" s="17">
        <f t="shared" si="98"/>
        <v>0</v>
      </c>
      <c r="AA181" s="17">
        <f t="shared" si="98"/>
        <v>0</v>
      </c>
    </row>
    <row r="182" spans="1:27" x14ac:dyDescent="0.25">
      <c r="B182" s="10" t="s">
        <v>741</v>
      </c>
      <c r="C182" s="10" t="s">
        <v>742</v>
      </c>
      <c r="D182">
        <v>0</v>
      </c>
      <c r="E182">
        <v>0</v>
      </c>
      <c r="F182">
        <v>0</v>
      </c>
      <c r="G182">
        <v>0</v>
      </c>
      <c r="H182">
        <v>0</v>
      </c>
      <c r="I182">
        <v>0</v>
      </c>
      <c r="J182">
        <v>0</v>
      </c>
      <c r="K182">
        <v>0</v>
      </c>
      <c r="L182">
        <v>0</v>
      </c>
      <c r="M182">
        <v>3</v>
      </c>
      <c r="O182" t="s">
        <v>389</v>
      </c>
      <c r="P182" s="10" t="s">
        <v>80</v>
      </c>
      <c r="Q182" s="10" t="s">
        <v>81</v>
      </c>
      <c r="R182" s="17">
        <f t="shared" si="98"/>
        <v>0</v>
      </c>
      <c r="S182" s="17">
        <f t="shared" si="98"/>
        <v>0</v>
      </c>
      <c r="T182" s="17">
        <f t="shared" si="98"/>
        <v>0</v>
      </c>
      <c r="U182" s="17">
        <f t="shared" si="98"/>
        <v>1</v>
      </c>
      <c r="V182" s="17">
        <f t="shared" si="98"/>
        <v>0</v>
      </c>
      <c r="W182" s="17">
        <f t="shared" si="98"/>
        <v>0</v>
      </c>
      <c r="X182" s="17">
        <f t="shared" si="98"/>
        <v>0</v>
      </c>
      <c r="Y182" s="17">
        <f t="shared" si="98"/>
        <v>0</v>
      </c>
      <c r="Z182" s="17">
        <f t="shared" si="98"/>
        <v>0</v>
      </c>
      <c r="AA182" s="17">
        <f t="shared" si="98"/>
        <v>0</v>
      </c>
    </row>
    <row r="183" spans="1:27" x14ac:dyDescent="0.25">
      <c r="B183" s="10" t="s">
        <v>370</v>
      </c>
      <c r="C183" s="10" t="s">
        <v>371</v>
      </c>
      <c r="D183">
        <v>0</v>
      </c>
      <c r="E183">
        <v>0</v>
      </c>
      <c r="F183">
        <v>0</v>
      </c>
      <c r="G183">
        <v>1</v>
      </c>
      <c r="H183">
        <v>1</v>
      </c>
      <c r="I183">
        <v>0</v>
      </c>
      <c r="J183">
        <v>0</v>
      </c>
      <c r="K183">
        <v>0</v>
      </c>
      <c r="L183">
        <v>0</v>
      </c>
      <c r="M183">
        <v>0</v>
      </c>
      <c r="O183" t="s">
        <v>389</v>
      </c>
      <c r="P183" s="10" t="s">
        <v>106</v>
      </c>
      <c r="Q183" s="10" t="s">
        <v>107</v>
      </c>
      <c r="R183" s="17">
        <f t="shared" si="98"/>
        <v>32</v>
      </c>
      <c r="S183" s="17">
        <f t="shared" si="98"/>
        <v>32</v>
      </c>
      <c r="T183" s="17">
        <f t="shared" si="98"/>
        <v>39</v>
      </c>
      <c r="U183" s="17">
        <f t="shared" si="98"/>
        <v>55</v>
      </c>
      <c r="V183" s="17">
        <f t="shared" si="98"/>
        <v>46</v>
      </c>
      <c r="W183" s="17">
        <f t="shared" si="98"/>
        <v>0</v>
      </c>
      <c r="X183" s="17">
        <f t="shared" si="98"/>
        <v>0</v>
      </c>
      <c r="Y183" s="17">
        <f t="shared" si="98"/>
        <v>0</v>
      </c>
      <c r="Z183" s="17">
        <f t="shared" si="98"/>
        <v>0</v>
      </c>
      <c r="AA183" s="17">
        <f t="shared" si="98"/>
        <v>0</v>
      </c>
    </row>
    <row r="184" spans="1:27" x14ac:dyDescent="0.25">
      <c r="B184" s="10" t="s">
        <v>266</v>
      </c>
      <c r="C184" s="10" t="s">
        <v>267</v>
      </c>
      <c r="D184">
        <v>63</v>
      </c>
      <c r="E184">
        <v>57</v>
      </c>
      <c r="F184">
        <v>42</v>
      </c>
      <c r="G184">
        <v>37</v>
      </c>
      <c r="H184">
        <v>39</v>
      </c>
      <c r="I184">
        <v>43</v>
      </c>
      <c r="J184">
        <v>40</v>
      </c>
      <c r="K184">
        <v>48</v>
      </c>
      <c r="L184">
        <v>50</v>
      </c>
      <c r="M184">
        <v>51</v>
      </c>
      <c r="O184" t="s">
        <v>389</v>
      </c>
      <c r="P184" s="10" t="s">
        <v>378</v>
      </c>
      <c r="Q184" s="10" t="s">
        <v>379</v>
      </c>
      <c r="R184" s="17">
        <f t="shared" si="98"/>
        <v>0</v>
      </c>
      <c r="S184" s="17">
        <f t="shared" si="98"/>
        <v>1</v>
      </c>
      <c r="T184" s="17">
        <f t="shared" si="98"/>
        <v>0</v>
      </c>
      <c r="U184" s="17">
        <f t="shared" si="98"/>
        <v>0</v>
      </c>
      <c r="V184" s="17">
        <f t="shared" si="98"/>
        <v>0</v>
      </c>
      <c r="W184" s="17">
        <f t="shared" si="98"/>
        <v>0</v>
      </c>
      <c r="X184" s="17">
        <f t="shared" si="98"/>
        <v>0</v>
      </c>
      <c r="Y184" s="17">
        <f t="shared" si="98"/>
        <v>0</v>
      </c>
      <c r="Z184" s="17">
        <f t="shared" si="98"/>
        <v>0</v>
      </c>
      <c r="AA184" s="17">
        <f t="shared" si="98"/>
        <v>0</v>
      </c>
    </row>
    <row r="185" spans="1:27" x14ac:dyDescent="0.25">
      <c r="A185" s="10"/>
      <c r="B185" s="10" t="s">
        <v>749</v>
      </c>
      <c r="C185" s="10" t="s">
        <v>750</v>
      </c>
      <c r="D185">
        <v>0</v>
      </c>
      <c r="E185">
        <v>0</v>
      </c>
      <c r="F185">
        <v>0</v>
      </c>
      <c r="G185">
        <v>0</v>
      </c>
      <c r="H185">
        <v>0</v>
      </c>
      <c r="I185">
        <v>0</v>
      </c>
      <c r="J185">
        <v>0</v>
      </c>
      <c r="K185">
        <v>0</v>
      </c>
      <c r="L185">
        <v>0</v>
      </c>
      <c r="M185">
        <v>0</v>
      </c>
      <c r="O185" t="s">
        <v>389</v>
      </c>
      <c r="P185" s="10" t="s">
        <v>380</v>
      </c>
      <c r="Q185" s="10" t="s">
        <v>381</v>
      </c>
      <c r="R185" s="17">
        <f t="shared" si="98"/>
        <v>24</v>
      </c>
      <c r="S185" s="17">
        <f t="shared" si="98"/>
        <v>33</v>
      </c>
      <c r="T185" s="17">
        <f t="shared" si="98"/>
        <v>12</v>
      </c>
      <c r="U185" s="17">
        <f t="shared" si="98"/>
        <v>5</v>
      </c>
      <c r="V185" s="17">
        <f t="shared" si="98"/>
        <v>2</v>
      </c>
      <c r="W185" s="17">
        <f t="shared" si="98"/>
        <v>0</v>
      </c>
      <c r="X185" s="17">
        <f t="shared" si="98"/>
        <v>0</v>
      </c>
      <c r="Y185" s="17">
        <f t="shared" si="98"/>
        <v>0</v>
      </c>
      <c r="Z185" s="17">
        <f t="shared" si="98"/>
        <v>0</v>
      </c>
      <c r="AA185" s="17">
        <f t="shared" si="98"/>
        <v>0</v>
      </c>
    </row>
    <row r="186" spans="1:27" x14ac:dyDescent="0.25">
      <c r="A186" s="10"/>
      <c r="B186" s="10" t="s">
        <v>372</v>
      </c>
      <c r="C186" s="10" t="s">
        <v>373</v>
      </c>
      <c r="D186">
        <v>19</v>
      </c>
      <c r="E186">
        <v>1</v>
      </c>
      <c r="F186">
        <v>0</v>
      </c>
      <c r="G186">
        <v>0</v>
      </c>
      <c r="H186">
        <v>0</v>
      </c>
      <c r="I186">
        <v>0</v>
      </c>
      <c r="J186">
        <v>0</v>
      </c>
      <c r="K186">
        <v>0</v>
      </c>
      <c r="L186">
        <v>0</v>
      </c>
      <c r="M186">
        <v>0</v>
      </c>
      <c r="O186" t="s">
        <v>389</v>
      </c>
      <c r="P186" s="10" t="s">
        <v>157</v>
      </c>
      <c r="Q186" s="10" t="s">
        <v>158</v>
      </c>
      <c r="R186" s="17">
        <f t="shared" ref="R186:AA189" si="99">D212</f>
        <v>8</v>
      </c>
      <c r="S186" s="17">
        <f t="shared" si="99"/>
        <v>7</v>
      </c>
      <c r="T186" s="17">
        <f t="shared" si="99"/>
        <v>6</v>
      </c>
      <c r="U186" s="17">
        <f t="shared" si="99"/>
        <v>10</v>
      </c>
      <c r="V186" s="17">
        <f t="shared" si="99"/>
        <v>6</v>
      </c>
      <c r="W186" s="17">
        <f t="shared" si="99"/>
        <v>0</v>
      </c>
      <c r="X186" s="17">
        <f t="shared" si="99"/>
        <v>0</v>
      </c>
      <c r="Y186" s="17">
        <f t="shared" si="99"/>
        <v>0</v>
      </c>
      <c r="Z186" s="17">
        <f t="shared" si="99"/>
        <v>0</v>
      </c>
      <c r="AA186" s="17">
        <f t="shared" si="99"/>
        <v>0</v>
      </c>
    </row>
    <row r="187" spans="1:27" x14ac:dyDescent="0.25">
      <c r="B187" s="10" t="s">
        <v>268</v>
      </c>
      <c r="C187" s="10" t="s">
        <v>269</v>
      </c>
      <c r="D187">
        <v>26</v>
      </c>
      <c r="E187">
        <v>36</v>
      </c>
      <c r="F187">
        <v>44</v>
      </c>
      <c r="G187">
        <v>46</v>
      </c>
      <c r="H187">
        <v>38</v>
      </c>
      <c r="I187">
        <v>35</v>
      </c>
      <c r="J187">
        <v>34</v>
      </c>
      <c r="K187">
        <v>30</v>
      </c>
      <c r="L187">
        <v>31</v>
      </c>
      <c r="M187">
        <v>25</v>
      </c>
      <c r="O187" t="s">
        <v>389</v>
      </c>
      <c r="P187" s="10" t="s">
        <v>165</v>
      </c>
      <c r="Q187" s="10" t="s">
        <v>166</v>
      </c>
      <c r="R187" s="17">
        <f t="shared" si="99"/>
        <v>99</v>
      </c>
      <c r="S187" s="17">
        <f t="shared" si="99"/>
        <v>114</v>
      </c>
      <c r="T187" s="17">
        <f t="shared" si="99"/>
        <v>134</v>
      </c>
      <c r="U187" s="17">
        <f t="shared" si="99"/>
        <v>151</v>
      </c>
      <c r="V187" s="17">
        <f t="shared" si="99"/>
        <v>169</v>
      </c>
      <c r="W187" s="17">
        <f t="shared" si="99"/>
        <v>0</v>
      </c>
      <c r="X187" s="17">
        <f t="shared" si="99"/>
        <v>0</v>
      </c>
      <c r="Y187" s="17">
        <f t="shared" si="99"/>
        <v>0</v>
      </c>
      <c r="Z187" s="17">
        <f t="shared" si="99"/>
        <v>0</v>
      </c>
      <c r="AA187" s="17">
        <f t="shared" si="99"/>
        <v>0</v>
      </c>
    </row>
    <row r="188" spans="1:27" x14ac:dyDescent="0.25">
      <c r="A188" s="10"/>
      <c r="B188" s="10" t="s">
        <v>270</v>
      </c>
      <c r="C188" s="10" t="s">
        <v>271</v>
      </c>
      <c r="D188">
        <v>20</v>
      </c>
      <c r="E188">
        <v>15</v>
      </c>
      <c r="F188">
        <v>18</v>
      </c>
      <c r="G188">
        <v>19</v>
      </c>
      <c r="H188">
        <v>16</v>
      </c>
      <c r="I188">
        <v>17</v>
      </c>
      <c r="J188">
        <v>5</v>
      </c>
      <c r="K188">
        <v>3</v>
      </c>
      <c r="L188">
        <v>3</v>
      </c>
      <c r="M188">
        <v>6</v>
      </c>
      <c r="O188" t="s">
        <v>389</v>
      </c>
      <c r="P188" s="10" t="s">
        <v>384</v>
      </c>
      <c r="Q188" s="10" t="s">
        <v>385</v>
      </c>
      <c r="R188" s="17">
        <f t="shared" si="99"/>
        <v>10</v>
      </c>
      <c r="S188" s="17">
        <f t="shared" si="99"/>
        <v>12</v>
      </c>
      <c r="T188" s="17">
        <f t="shared" si="99"/>
        <v>14</v>
      </c>
      <c r="U188" s="17">
        <f t="shared" si="99"/>
        <v>16</v>
      </c>
      <c r="V188" s="17">
        <f t="shared" si="99"/>
        <v>11</v>
      </c>
      <c r="W188" s="17">
        <f t="shared" si="99"/>
        <v>0</v>
      </c>
      <c r="X188" s="17">
        <f t="shared" si="99"/>
        <v>0</v>
      </c>
      <c r="Y188" s="17">
        <f t="shared" si="99"/>
        <v>0</v>
      </c>
      <c r="Z188" s="17">
        <f t="shared" si="99"/>
        <v>0</v>
      </c>
      <c r="AA188" s="17">
        <f t="shared" si="99"/>
        <v>0</v>
      </c>
    </row>
    <row r="189" spans="1:27" x14ac:dyDescent="0.25">
      <c r="B189" s="10" t="s">
        <v>272</v>
      </c>
      <c r="C189" s="10" t="s">
        <v>273</v>
      </c>
      <c r="D189">
        <v>21</v>
      </c>
      <c r="E189">
        <v>23</v>
      </c>
      <c r="F189">
        <v>19</v>
      </c>
      <c r="G189">
        <v>14</v>
      </c>
      <c r="H189">
        <v>13</v>
      </c>
      <c r="I189">
        <v>8</v>
      </c>
      <c r="J189">
        <v>14</v>
      </c>
      <c r="K189">
        <v>19</v>
      </c>
      <c r="L189">
        <v>17</v>
      </c>
      <c r="M189">
        <v>16</v>
      </c>
      <c r="O189" t="s">
        <v>389</v>
      </c>
      <c r="P189" s="10" t="s">
        <v>171</v>
      </c>
      <c r="Q189" s="10" t="s">
        <v>172</v>
      </c>
      <c r="R189" s="17">
        <f t="shared" si="99"/>
        <v>17</v>
      </c>
      <c r="S189" s="17">
        <f t="shared" si="99"/>
        <v>14</v>
      </c>
      <c r="T189" s="17">
        <f t="shared" si="99"/>
        <v>15</v>
      </c>
      <c r="U189" s="17">
        <f t="shared" si="99"/>
        <v>16</v>
      </c>
      <c r="V189" s="17">
        <f t="shared" si="99"/>
        <v>14</v>
      </c>
      <c r="W189" s="17">
        <f t="shared" si="99"/>
        <v>0</v>
      </c>
      <c r="X189" s="17">
        <f t="shared" si="99"/>
        <v>0</v>
      </c>
      <c r="Y189" s="17">
        <f t="shared" si="99"/>
        <v>0</v>
      </c>
      <c r="Z189" s="17">
        <f t="shared" si="99"/>
        <v>0</v>
      </c>
      <c r="AA189" s="17">
        <f t="shared" si="99"/>
        <v>0</v>
      </c>
    </row>
    <row r="190" spans="1:27" x14ac:dyDescent="0.25">
      <c r="B190" s="10" t="s">
        <v>274</v>
      </c>
      <c r="C190" s="10" t="s">
        <v>275</v>
      </c>
      <c r="D190">
        <v>14</v>
      </c>
      <c r="E190">
        <v>14</v>
      </c>
      <c r="F190">
        <v>15</v>
      </c>
      <c r="G190">
        <v>16</v>
      </c>
      <c r="H190">
        <v>10</v>
      </c>
      <c r="I190">
        <v>11</v>
      </c>
      <c r="J190">
        <v>9</v>
      </c>
      <c r="K190">
        <v>13</v>
      </c>
      <c r="L190">
        <v>12</v>
      </c>
      <c r="M190">
        <v>17</v>
      </c>
      <c r="R190" s="17"/>
      <c r="S190" s="17"/>
      <c r="T190" s="17"/>
      <c r="U190" s="17"/>
      <c r="V190" s="17"/>
      <c r="W190" s="17"/>
      <c r="X190" s="17"/>
      <c r="Y190" s="17"/>
      <c r="Z190" s="17"/>
      <c r="AA190" s="17"/>
    </row>
    <row r="191" spans="1:27" x14ac:dyDescent="0.25">
      <c r="B191" s="10" t="s">
        <v>114</v>
      </c>
      <c r="C191" s="10" t="s">
        <v>115</v>
      </c>
      <c r="D191">
        <v>95</v>
      </c>
      <c r="E191">
        <v>100</v>
      </c>
      <c r="F191">
        <v>103</v>
      </c>
      <c r="G191">
        <v>109</v>
      </c>
      <c r="H191">
        <v>96</v>
      </c>
      <c r="I191">
        <v>0</v>
      </c>
      <c r="J191">
        <v>0</v>
      </c>
      <c r="K191">
        <v>0</v>
      </c>
      <c r="L191">
        <v>0</v>
      </c>
      <c r="M191">
        <v>0</v>
      </c>
      <c r="R191" s="17"/>
      <c r="S191" s="17"/>
      <c r="T191" s="17"/>
      <c r="U191" s="17"/>
      <c r="V191" s="17"/>
      <c r="W191" s="17"/>
      <c r="X191" s="17"/>
      <c r="Y191" s="17"/>
      <c r="Z191" s="17"/>
      <c r="AA191" s="17"/>
    </row>
    <row r="192" spans="1:27" x14ac:dyDescent="0.25">
      <c r="B192" s="10" t="s">
        <v>276</v>
      </c>
      <c r="C192" s="10" t="s">
        <v>277</v>
      </c>
      <c r="D192">
        <v>23</v>
      </c>
      <c r="E192">
        <v>21</v>
      </c>
      <c r="F192">
        <v>14</v>
      </c>
      <c r="G192">
        <v>16</v>
      </c>
      <c r="H192">
        <v>14</v>
      </c>
      <c r="I192">
        <v>14</v>
      </c>
      <c r="J192">
        <v>20</v>
      </c>
      <c r="K192">
        <v>35</v>
      </c>
      <c r="L192">
        <v>33</v>
      </c>
      <c r="M192">
        <v>34</v>
      </c>
      <c r="O192" t="s">
        <v>482</v>
      </c>
      <c r="R192" s="17"/>
      <c r="S192" s="17"/>
      <c r="T192" s="17"/>
      <c r="U192" s="17"/>
      <c r="V192" s="17"/>
      <c r="W192" s="17"/>
      <c r="X192" s="17"/>
      <c r="Y192" s="17"/>
      <c r="Z192" s="17"/>
      <c r="AA192" s="17"/>
    </row>
    <row r="193" spans="1:27" x14ac:dyDescent="0.25">
      <c r="A193" s="10"/>
      <c r="B193" s="10" t="s">
        <v>278</v>
      </c>
      <c r="C193" s="10" t="s">
        <v>279</v>
      </c>
      <c r="D193">
        <v>34</v>
      </c>
      <c r="E193">
        <v>31</v>
      </c>
      <c r="F193">
        <v>30</v>
      </c>
      <c r="G193">
        <v>26</v>
      </c>
      <c r="H193">
        <v>21</v>
      </c>
      <c r="I193">
        <v>20</v>
      </c>
      <c r="J193">
        <v>13</v>
      </c>
      <c r="K193">
        <v>13</v>
      </c>
      <c r="L193">
        <v>12</v>
      </c>
      <c r="M193">
        <v>10</v>
      </c>
      <c r="O193" t="s">
        <v>407</v>
      </c>
      <c r="R193" s="17">
        <f t="shared" ref="R193:AA193" si="100">SUM(R3:R189)</f>
        <v>7104</v>
      </c>
      <c r="S193" s="17">
        <f t="shared" si="100"/>
        <v>7242</v>
      </c>
      <c r="T193" s="17">
        <f t="shared" si="100"/>
        <v>7270</v>
      </c>
      <c r="U193" s="17">
        <f t="shared" si="100"/>
        <v>7319</v>
      </c>
      <c r="V193" s="17">
        <f t="shared" si="100"/>
        <v>7203</v>
      </c>
      <c r="W193" s="17">
        <f t="shared" si="100"/>
        <v>7041</v>
      </c>
      <c r="X193" s="17">
        <f t="shared" si="100"/>
        <v>6875</v>
      </c>
      <c r="Y193" s="17">
        <f t="shared" si="100"/>
        <v>7009</v>
      </c>
      <c r="Z193" s="17">
        <f t="shared" si="100"/>
        <v>7074</v>
      </c>
      <c r="AA193" s="17">
        <f t="shared" si="100"/>
        <v>7324</v>
      </c>
    </row>
    <row r="194" spans="1:27" x14ac:dyDescent="0.25">
      <c r="A194" s="10"/>
      <c r="B194" s="10" t="s">
        <v>374</v>
      </c>
      <c r="C194" s="10" t="s">
        <v>375</v>
      </c>
      <c r="D194">
        <v>0</v>
      </c>
      <c r="E194">
        <v>0</v>
      </c>
      <c r="F194">
        <v>0</v>
      </c>
      <c r="G194">
        <v>1</v>
      </c>
      <c r="H194">
        <v>1</v>
      </c>
      <c r="I194">
        <v>0</v>
      </c>
      <c r="J194">
        <v>0</v>
      </c>
      <c r="K194">
        <v>0</v>
      </c>
      <c r="L194">
        <v>0</v>
      </c>
      <c r="M194">
        <v>0</v>
      </c>
      <c r="R194" s="11">
        <f t="shared" ref="R194:AA194" si="101">IF(R193=D220,1,0)</f>
        <v>1</v>
      </c>
      <c r="S194" s="11">
        <f t="shared" si="101"/>
        <v>1</v>
      </c>
      <c r="T194" s="11">
        <f t="shared" si="101"/>
        <v>1</v>
      </c>
      <c r="U194" s="11">
        <f t="shared" si="101"/>
        <v>1</v>
      </c>
      <c r="V194" s="11">
        <f t="shared" si="101"/>
        <v>1</v>
      </c>
      <c r="W194" s="11">
        <f t="shared" si="101"/>
        <v>1</v>
      </c>
      <c r="X194" s="11">
        <f t="shared" si="101"/>
        <v>1</v>
      </c>
      <c r="Y194" s="11">
        <f t="shared" si="101"/>
        <v>1</v>
      </c>
      <c r="Z194" s="11">
        <f t="shared" si="101"/>
        <v>1</v>
      </c>
      <c r="AA194" s="11">
        <f t="shared" si="101"/>
        <v>1</v>
      </c>
    </row>
    <row r="195" spans="1:27" x14ac:dyDescent="0.25">
      <c r="B195" s="10" t="s">
        <v>280</v>
      </c>
      <c r="C195" s="10" t="s">
        <v>281</v>
      </c>
      <c r="D195">
        <v>1</v>
      </c>
      <c r="E195">
        <v>4</v>
      </c>
      <c r="F195">
        <v>6</v>
      </c>
      <c r="G195">
        <v>11</v>
      </c>
      <c r="H195">
        <v>19</v>
      </c>
      <c r="I195">
        <v>23</v>
      </c>
      <c r="J195">
        <v>38</v>
      </c>
      <c r="K195">
        <v>31</v>
      </c>
      <c r="L195">
        <v>33</v>
      </c>
      <c r="M195">
        <v>29</v>
      </c>
    </row>
    <row r="196" spans="1:27" x14ac:dyDescent="0.25">
      <c r="A196" s="10"/>
      <c r="B196" s="10" t="s">
        <v>282</v>
      </c>
      <c r="C196" s="10" t="s">
        <v>283</v>
      </c>
      <c r="D196">
        <v>0</v>
      </c>
      <c r="E196">
        <v>0</v>
      </c>
      <c r="F196">
        <v>0</v>
      </c>
      <c r="G196">
        <v>0</v>
      </c>
      <c r="H196">
        <v>2</v>
      </c>
      <c r="I196">
        <v>15</v>
      </c>
      <c r="J196">
        <v>20</v>
      </c>
      <c r="K196">
        <v>30</v>
      </c>
      <c r="L196">
        <v>32</v>
      </c>
      <c r="M196">
        <v>21</v>
      </c>
    </row>
    <row r="197" spans="1:27" x14ac:dyDescent="0.25">
      <c r="B197" s="10" t="s">
        <v>743</v>
      </c>
      <c r="C197" s="10" t="s">
        <v>744</v>
      </c>
      <c r="D197">
        <v>0</v>
      </c>
      <c r="E197">
        <v>0</v>
      </c>
      <c r="F197">
        <v>0</v>
      </c>
      <c r="G197">
        <v>0</v>
      </c>
      <c r="H197">
        <v>0</v>
      </c>
      <c r="I197">
        <v>0</v>
      </c>
      <c r="J197">
        <v>0</v>
      </c>
      <c r="K197">
        <v>0</v>
      </c>
      <c r="L197">
        <v>0</v>
      </c>
      <c r="M197">
        <v>5</v>
      </c>
    </row>
    <row r="198" spans="1:27" x14ac:dyDescent="0.25">
      <c r="B198" s="10" t="s">
        <v>284</v>
      </c>
      <c r="C198" s="10" t="s">
        <v>285</v>
      </c>
      <c r="D198">
        <v>3</v>
      </c>
      <c r="E198">
        <v>4</v>
      </c>
      <c r="F198">
        <v>1</v>
      </c>
      <c r="G198">
        <v>3</v>
      </c>
      <c r="H198">
        <v>4</v>
      </c>
      <c r="I198">
        <v>7</v>
      </c>
      <c r="J198">
        <v>7</v>
      </c>
      <c r="K198">
        <v>7</v>
      </c>
      <c r="L198">
        <v>6</v>
      </c>
      <c r="M198">
        <v>4</v>
      </c>
    </row>
    <row r="199" spans="1:27" x14ac:dyDescent="0.25">
      <c r="B199" s="10" t="s">
        <v>286</v>
      </c>
      <c r="C199" s="10" t="s">
        <v>287</v>
      </c>
      <c r="D199">
        <v>22</v>
      </c>
      <c r="E199">
        <v>17</v>
      </c>
      <c r="F199">
        <v>16</v>
      </c>
      <c r="G199">
        <v>16</v>
      </c>
      <c r="H199">
        <v>21</v>
      </c>
      <c r="I199">
        <v>21</v>
      </c>
      <c r="J199">
        <v>21</v>
      </c>
      <c r="K199">
        <v>19</v>
      </c>
      <c r="L199">
        <v>21</v>
      </c>
      <c r="M199">
        <v>20</v>
      </c>
    </row>
    <row r="200" spans="1:27" x14ac:dyDescent="0.25">
      <c r="B200" s="10" t="s">
        <v>376</v>
      </c>
      <c r="C200" s="10" t="s">
        <v>377</v>
      </c>
      <c r="D200">
        <v>0</v>
      </c>
      <c r="E200">
        <v>0</v>
      </c>
      <c r="F200">
        <v>0</v>
      </c>
      <c r="G200">
        <v>0</v>
      </c>
      <c r="H200">
        <v>0</v>
      </c>
      <c r="I200">
        <v>0</v>
      </c>
      <c r="J200">
        <v>0</v>
      </c>
      <c r="K200">
        <v>0</v>
      </c>
      <c r="L200">
        <v>0</v>
      </c>
      <c r="M200">
        <v>0</v>
      </c>
    </row>
    <row r="201" spans="1:27" x14ac:dyDescent="0.25">
      <c r="A201" s="10" t="s">
        <v>72</v>
      </c>
      <c r="B201" s="10"/>
      <c r="C201" s="10"/>
      <c r="D201" t="s">
        <v>39</v>
      </c>
      <c r="E201" t="s">
        <v>39</v>
      </c>
      <c r="F201" t="s">
        <v>39</v>
      </c>
      <c r="G201" t="s">
        <v>39</v>
      </c>
      <c r="H201" t="s">
        <v>39</v>
      </c>
      <c r="I201" t="s">
        <v>39</v>
      </c>
      <c r="J201" t="s">
        <v>39</v>
      </c>
      <c r="K201" t="s">
        <v>39</v>
      </c>
      <c r="L201" t="s">
        <v>39</v>
      </c>
      <c r="M201" t="s">
        <v>39</v>
      </c>
    </row>
    <row r="202" spans="1:27" x14ac:dyDescent="0.25">
      <c r="A202" s="10" t="s">
        <v>73</v>
      </c>
      <c r="B202" s="10"/>
      <c r="C202" s="10"/>
      <c r="D202">
        <v>1546</v>
      </c>
      <c r="E202">
        <v>1493</v>
      </c>
      <c r="F202">
        <v>1551</v>
      </c>
      <c r="G202">
        <v>1552</v>
      </c>
      <c r="H202">
        <v>1594</v>
      </c>
      <c r="I202">
        <v>1067</v>
      </c>
      <c r="J202">
        <v>1106</v>
      </c>
      <c r="K202">
        <v>1132</v>
      </c>
      <c r="L202">
        <v>1111</v>
      </c>
      <c r="M202">
        <v>1148</v>
      </c>
    </row>
    <row r="203" spans="1:27" x14ac:dyDescent="0.25">
      <c r="B203" s="10"/>
      <c r="C203" s="10"/>
    </row>
    <row r="204" spans="1:27" x14ac:dyDescent="0.25">
      <c r="A204" t="s">
        <v>50</v>
      </c>
      <c r="B204" s="10" t="s">
        <v>97</v>
      </c>
      <c r="C204" s="10" t="s">
        <v>98</v>
      </c>
      <c r="D204">
        <v>1</v>
      </c>
      <c r="E204">
        <v>1</v>
      </c>
      <c r="F204">
        <v>3</v>
      </c>
      <c r="G204">
        <v>2</v>
      </c>
      <c r="H204">
        <v>1</v>
      </c>
      <c r="I204">
        <v>0</v>
      </c>
      <c r="J204">
        <v>0</v>
      </c>
      <c r="K204">
        <v>0</v>
      </c>
      <c r="L204">
        <v>0</v>
      </c>
      <c r="M204">
        <v>0</v>
      </c>
    </row>
    <row r="205" spans="1:27" x14ac:dyDescent="0.25">
      <c r="A205" s="10"/>
      <c r="B205" s="10" t="s">
        <v>99</v>
      </c>
      <c r="C205" s="10" t="s">
        <v>100</v>
      </c>
      <c r="D205">
        <v>73</v>
      </c>
      <c r="E205">
        <v>70</v>
      </c>
      <c r="F205">
        <v>86</v>
      </c>
      <c r="G205">
        <v>91</v>
      </c>
      <c r="H205">
        <v>83</v>
      </c>
      <c r="I205">
        <v>0</v>
      </c>
      <c r="J205">
        <v>0</v>
      </c>
      <c r="K205">
        <v>0</v>
      </c>
      <c r="L205">
        <v>0</v>
      </c>
      <c r="M205">
        <v>0</v>
      </c>
    </row>
    <row r="206" spans="1:27" x14ac:dyDescent="0.25">
      <c r="B206" s="10" t="s">
        <v>196</v>
      </c>
      <c r="C206" s="10" t="s">
        <v>197</v>
      </c>
      <c r="D206">
        <v>22</v>
      </c>
      <c r="E206">
        <v>19</v>
      </c>
      <c r="F206">
        <v>25</v>
      </c>
      <c r="G206">
        <v>33</v>
      </c>
      <c r="H206">
        <v>43</v>
      </c>
      <c r="I206">
        <v>0</v>
      </c>
      <c r="J206">
        <v>0</v>
      </c>
      <c r="K206">
        <v>0</v>
      </c>
      <c r="L206">
        <v>0</v>
      </c>
      <c r="M206">
        <v>0</v>
      </c>
    </row>
    <row r="207" spans="1:27" x14ac:dyDescent="0.25">
      <c r="B207" s="10" t="s">
        <v>80</v>
      </c>
      <c r="C207" s="10" t="s">
        <v>81</v>
      </c>
      <c r="D207">
        <v>0</v>
      </c>
      <c r="E207">
        <v>0</v>
      </c>
      <c r="F207">
        <v>0</v>
      </c>
      <c r="G207">
        <v>1</v>
      </c>
      <c r="H207">
        <v>0</v>
      </c>
      <c r="I207">
        <v>0</v>
      </c>
      <c r="J207">
        <v>0</v>
      </c>
      <c r="K207">
        <v>0</v>
      </c>
      <c r="L207">
        <v>0</v>
      </c>
      <c r="M207">
        <v>0</v>
      </c>
    </row>
    <row r="208" spans="1:27" x14ac:dyDescent="0.25">
      <c r="A208" s="10"/>
      <c r="B208" s="10" t="s">
        <v>106</v>
      </c>
      <c r="C208" s="10" t="s">
        <v>107</v>
      </c>
      <c r="D208">
        <v>32</v>
      </c>
      <c r="E208">
        <v>32</v>
      </c>
      <c r="F208">
        <v>39</v>
      </c>
      <c r="G208">
        <v>55</v>
      </c>
      <c r="H208">
        <v>46</v>
      </c>
      <c r="I208">
        <v>0</v>
      </c>
      <c r="J208">
        <v>0</v>
      </c>
      <c r="K208">
        <v>0</v>
      </c>
      <c r="L208">
        <v>0</v>
      </c>
      <c r="M208">
        <v>0</v>
      </c>
    </row>
    <row r="209" spans="1:13" x14ac:dyDescent="0.25">
      <c r="A209" s="10"/>
      <c r="B209" s="10" t="s">
        <v>378</v>
      </c>
      <c r="C209" s="10" t="s">
        <v>379</v>
      </c>
      <c r="D209">
        <v>0</v>
      </c>
      <c r="E209">
        <v>1</v>
      </c>
      <c r="F209">
        <v>0</v>
      </c>
      <c r="G209">
        <v>0</v>
      </c>
      <c r="H209">
        <v>0</v>
      </c>
      <c r="I209">
        <v>0</v>
      </c>
      <c r="J209">
        <v>0</v>
      </c>
      <c r="K209">
        <v>0</v>
      </c>
      <c r="L209">
        <v>0</v>
      </c>
      <c r="M209">
        <v>0</v>
      </c>
    </row>
    <row r="210" spans="1:13" x14ac:dyDescent="0.25">
      <c r="B210" s="10" t="s">
        <v>380</v>
      </c>
      <c r="C210" s="10" t="s">
        <v>381</v>
      </c>
      <c r="D210">
        <v>24</v>
      </c>
      <c r="E210">
        <v>33</v>
      </c>
      <c r="F210">
        <v>12</v>
      </c>
      <c r="G210">
        <v>5</v>
      </c>
      <c r="H210">
        <v>2</v>
      </c>
      <c r="I210">
        <v>0</v>
      </c>
      <c r="J210">
        <v>0</v>
      </c>
      <c r="K210">
        <v>0</v>
      </c>
      <c r="L210">
        <v>0</v>
      </c>
      <c r="M210">
        <v>0</v>
      </c>
    </row>
    <row r="211" spans="1:13" x14ac:dyDescent="0.25">
      <c r="B211" s="10" t="s">
        <v>382</v>
      </c>
      <c r="C211" s="10" t="s">
        <v>383</v>
      </c>
      <c r="D211">
        <v>0</v>
      </c>
      <c r="E211">
        <v>0</v>
      </c>
      <c r="F211">
        <v>0</v>
      </c>
      <c r="G211">
        <v>0</v>
      </c>
      <c r="H211">
        <v>0</v>
      </c>
      <c r="I211">
        <v>0</v>
      </c>
      <c r="J211">
        <v>0</v>
      </c>
      <c r="K211">
        <v>0</v>
      </c>
      <c r="L211">
        <v>0</v>
      </c>
      <c r="M211">
        <v>0</v>
      </c>
    </row>
    <row r="212" spans="1:13" x14ac:dyDescent="0.25">
      <c r="A212" s="10"/>
      <c r="B212" s="10" t="s">
        <v>157</v>
      </c>
      <c r="C212" s="10" t="s">
        <v>158</v>
      </c>
      <c r="D212">
        <v>8</v>
      </c>
      <c r="E212">
        <v>7</v>
      </c>
      <c r="F212">
        <v>6</v>
      </c>
      <c r="G212">
        <v>10</v>
      </c>
      <c r="H212">
        <v>6</v>
      </c>
      <c r="I212">
        <v>0</v>
      </c>
      <c r="J212">
        <v>0</v>
      </c>
      <c r="K212">
        <v>0</v>
      </c>
      <c r="L212">
        <v>0</v>
      </c>
      <c r="M212">
        <v>0</v>
      </c>
    </row>
    <row r="213" spans="1:13" x14ac:dyDescent="0.25">
      <c r="B213" s="10" t="s">
        <v>165</v>
      </c>
      <c r="C213" s="10" t="s">
        <v>166</v>
      </c>
      <c r="D213">
        <v>99</v>
      </c>
      <c r="E213">
        <v>114</v>
      </c>
      <c r="F213">
        <v>134</v>
      </c>
      <c r="G213">
        <v>151</v>
      </c>
      <c r="H213">
        <v>169</v>
      </c>
      <c r="I213">
        <v>0</v>
      </c>
      <c r="J213">
        <v>0</v>
      </c>
      <c r="K213">
        <v>0</v>
      </c>
      <c r="L213">
        <v>0</v>
      </c>
      <c r="M213">
        <v>0</v>
      </c>
    </row>
    <row r="214" spans="1:13" x14ac:dyDescent="0.25">
      <c r="B214" s="10" t="s">
        <v>384</v>
      </c>
      <c r="C214" s="10" t="s">
        <v>385</v>
      </c>
      <c r="D214">
        <v>10</v>
      </c>
      <c r="E214">
        <v>12</v>
      </c>
      <c r="F214">
        <v>14</v>
      </c>
      <c r="G214">
        <v>16</v>
      </c>
      <c r="H214">
        <v>11</v>
      </c>
      <c r="I214">
        <v>0</v>
      </c>
      <c r="J214">
        <v>0</v>
      </c>
      <c r="K214">
        <v>0</v>
      </c>
      <c r="L214">
        <v>0</v>
      </c>
      <c r="M214">
        <v>0</v>
      </c>
    </row>
    <row r="215" spans="1:13" x14ac:dyDescent="0.25">
      <c r="B215" s="10" t="s">
        <v>171</v>
      </c>
      <c r="C215" s="10" t="s">
        <v>172</v>
      </c>
      <c r="D215">
        <v>17</v>
      </c>
      <c r="E215">
        <v>14</v>
      </c>
      <c r="F215">
        <v>15</v>
      </c>
      <c r="G215">
        <v>16</v>
      </c>
      <c r="H215">
        <v>14</v>
      </c>
      <c r="I215">
        <v>0</v>
      </c>
      <c r="J215">
        <v>0</v>
      </c>
      <c r="K215">
        <v>0</v>
      </c>
      <c r="L215">
        <v>0</v>
      </c>
      <c r="M215">
        <v>0</v>
      </c>
    </row>
    <row r="216" spans="1:13" x14ac:dyDescent="0.25">
      <c r="A216" t="s">
        <v>72</v>
      </c>
      <c r="D216" t="s">
        <v>39</v>
      </c>
      <c r="E216" t="s">
        <v>39</v>
      </c>
      <c r="F216" t="s">
        <v>39</v>
      </c>
      <c r="G216" t="s">
        <v>39</v>
      </c>
      <c r="H216" t="s">
        <v>39</v>
      </c>
      <c r="I216" t="s">
        <v>39</v>
      </c>
      <c r="J216" t="s">
        <v>39</v>
      </c>
      <c r="K216" t="s">
        <v>39</v>
      </c>
      <c r="L216" t="s">
        <v>39</v>
      </c>
      <c r="M216" t="s">
        <v>39</v>
      </c>
    </row>
    <row r="217" spans="1:13" x14ac:dyDescent="0.25">
      <c r="A217" t="s">
        <v>73</v>
      </c>
      <c r="D217">
        <v>286</v>
      </c>
      <c r="E217">
        <v>303</v>
      </c>
      <c r="F217">
        <v>334</v>
      </c>
      <c r="G217">
        <v>380</v>
      </c>
      <c r="H217">
        <v>375</v>
      </c>
      <c r="I217">
        <v>0</v>
      </c>
      <c r="J217">
        <v>0</v>
      </c>
      <c r="K217">
        <v>0</v>
      </c>
      <c r="L217">
        <v>0</v>
      </c>
      <c r="M217">
        <v>0</v>
      </c>
    </row>
    <row r="219" spans="1:13" x14ac:dyDescent="0.25">
      <c r="D219" t="s">
        <v>39</v>
      </c>
      <c r="E219" t="s">
        <v>39</v>
      </c>
      <c r="F219" t="s">
        <v>39</v>
      </c>
      <c r="G219" t="s">
        <v>39</v>
      </c>
      <c r="H219" t="s">
        <v>39</v>
      </c>
      <c r="I219" t="s">
        <v>39</v>
      </c>
      <c r="J219" t="s">
        <v>39</v>
      </c>
      <c r="K219" t="s">
        <v>39</v>
      </c>
      <c r="L219" t="s">
        <v>39</v>
      </c>
      <c r="M219" t="s">
        <v>39</v>
      </c>
    </row>
    <row r="220" spans="1:13" x14ac:dyDescent="0.25">
      <c r="A220" t="s">
        <v>73</v>
      </c>
      <c r="D220">
        <v>7104</v>
      </c>
      <c r="E220">
        <v>7242</v>
      </c>
      <c r="F220">
        <v>7270</v>
      </c>
      <c r="G220">
        <v>7319</v>
      </c>
      <c r="H220">
        <v>7203</v>
      </c>
      <c r="I220">
        <v>7041</v>
      </c>
      <c r="J220">
        <v>6875</v>
      </c>
      <c r="K220">
        <v>7009</v>
      </c>
      <c r="L220">
        <v>7074</v>
      </c>
      <c r="M220">
        <v>7324</v>
      </c>
    </row>
  </sheetData>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71FC7-83AF-45B7-B103-87C6423A23FD}">
  <dimension ref="A1:O129"/>
  <sheetViews>
    <sheetView zoomScaleNormal="100" workbookViewId="0"/>
  </sheetViews>
  <sheetFormatPr defaultRowHeight="15" x14ac:dyDescent="0.25"/>
  <cols>
    <col min="1" max="1" width="37" bestFit="1" customWidth="1"/>
    <col min="2" max="11" width="11.5703125" bestFit="1" customWidth="1"/>
  </cols>
  <sheetData>
    <row r="1" spans="1:15" ht="23.25" customHeight="1" x14ac:dyDescent="0.35">
      <c r="A1" s="56" t="s">
        <v>402</v>
      </c>
      <c r="B1" s="56"/>
      <c r="C1" s="56"/>
      <c r="D1" s="56"/>
      <c r="E1" s="56"/>
      <c r="F1" s="56"/>
      <c r="G1" s="56"/>
      <c r="H1" s="56"/>
      <c r="I1" s="56"/>
      <c r="J1" s="56"/>
      <c r="K1" s="56"/>
    </row>
    <row r="2" spans="1:15" ht="23.25" x14ac:dyDescent="0.35">
      <c r="A2" s="56" t="s">
        <v>504</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7" spans="1:15" x14ac:dyDescent="0.25">
      <c r="A7" s="65" t="s">
        <v>394</v>
      </c>
      <c r="B7" s="64" t="s">
        <v>484</v>
      </c>
      <c r="C7" s="64" t="s">
        <v>396</v>
      </c>
      <c r="D7" s="64" t="s">
        <v>397</v>
      </c>
      <c r="E7" s="64" t="s">
        <v>398</v>
      </c>
      <c r="F7" s="64" t="s">
        <v>399</v>
      </c>
      <c r="G7" s="64" t="s">
        <v>400</v>
      </c>
      <c r="H7" s="64" t="s">
        <v>401</v>
      </c>
      <c r="I7" s="64" t="s">
        <v>615</v>
      </c>
      <c r="J7" s="64" t="s">
        <v>671</v>
      </c>
      <c r="K7" s="64" t="s">
        <v>728</v>
      </c>
    </row>
    <row r="8" spans="1:15" x14ac:dyDescent="0.25">
      <c r="A8" s="45" t="s">
        <v>292</v>
      </c>
      <c r="B8" s="11"/>
      <c r="C8" s="11"/>
      <c r="D8" s="11"/>
      <c r="E8" s="11"/>
      <c r="F8" s="11"/>
      <c r="G8" s="11"/>
      <c r="H8" s="11"/>
      <c r="I8" s="11"/>
      <c r="J8" s="11"/>
      <c r="K8" s="11"/>
    </row>
    <row r="9" spans="1:15" x14ac:dyDescent="0.25">
      <c r="A9" s="46" t="s">
        <v>347</v>
      </c>
      <c r="B9" s="11">
        <v>0</v>
      </c>
      <c r="C9" s="11">
        <v>0</v>
      </c>
      <c r="D9" s="11">
        <v>7</v>
      </c>
      <c r="E9" s="11">
        <v>9</v>
      </c>
      <c r="F9" s="11">
        <v>5</v>
      </c>
      <c r="G9" s="11">
        <v>1</v>
      </c>
      <c r="H9" s="11">
        <v>0</v>
      </c>
      <c r="I9" s="11">
        <v>0</v>
      </c>
      <c r="J9" s="11">
        <v>0</v>
      </c>
      <c r="K9" s="11">
        <v>0</v>
      </c>
    </row>
    <row r="10" spans="1:15" x14ac:dyDescent="0.25">
      <c r="A10" s="46" t="s">
        <v>68</v>
      </c>
      <c r="B10" s="11">
        <v>72</v>
      </c>
      <c r="C10" s="11">
        <v>61</v>
      </c>
      <c r="D10" s="11">
        <v>64</v>
      </c>
      <c r="E10" s="11">
        <v>51</v>
      </c>
      <c r="F10" s="11">
        <v>50</v>
      </c>
      <c r="G10" s="11">
        <v>64</v>
      </c>
      <c r="H10" s="11">
        <v>54</v>
      </c>
      <c r="I10" s="11">
        <v>64</v>
      </c>
      <c r="J10" s="11">
        <v>58</v>
      </c>
      <c r="K10" s="11">
        <v>52</v>
      </c>
    </row>
    <row r="11" spans="1:15" x14ac:dyDescent="0.25">
      <c r="A11" s="46" t="s">
        <v>70</v>
      </c>
      <c r="B11" s="11">
        <v>14</v>
      </c>
      <c r="C11" s="11">
        <v>15</v>
      </c>
      <c r="D11" s="11">
        <v>12</v>
      </c>
      <c r="E11" s="11">
        <v>12</v>
      </c>
      <c r="F11" s="11">
        <v>14</v>
      </c>
      <c r="G11" s="11">
        <v>12</v>
      </c>
      <c r="H11" s="11">
        <v>14</v>
      </c>
      <c r="I11" s="11">
        <v>12</v>
      </c>
      <c r="J11" s="11">
        <v>9</v>
      </c>
      <c r="K11" s="11">
        <v>14</v>
      </c>
    </row>
    <row r="12" spans="1:15" x14ac:dyDescent="0.25">
      <c r="A12" s="45" t="s">
        <v>432</v>
      </c>
      <c r="B12" s="11">
        <v>86</v>
      </c>
      <c r="C12" s="11">
        <v>76</v>
      </c>
      <c r="D12" s="11">
        <v>83</v>
      </c>
      <c r="E12" s="11">
        <v>72</v>
      </c>
      <c r="F12" s="11">
        <v>69</v>
      </c>
      <c r="G12" s="11">
        <v>77</v>
      </c>
      <c r="H12" s="11">
        <v>68</v>
      </c>
      <c r="I12" s="11">
        <v>76</v>
      </c>
      <c r="J12" s="11">
        <v>67</v>
      </c>
      <c r="K12" s="11">
        <v>66</v>
      </c>
    </row>
    <row r="13" spans="1:15" x14ac:dyDescent="0.25">
      <c r="A13" s="45" t="s">
        <v>296</v>
      </c>
      <c r="B13" s="11"/>
      <c r="C13" s="11"/>
      <c r="D13" s="11"/>
      <c r="E13" s="11"/>
      <c r="F13" s="11"/>
      <c r="G13" s="11"/>
      <c r="H13" s="11"/>
      <c r="I13" s="11"/>
      <c r="J13" s="11"/>
      <c r="K13" s="11"/>
    </row>
    <row r="14" spans="1:15" x14ac:dyDescent="0.25">
      <c r="A14" s="48" t="s">
        <v>74</v>
      </c>
      <c r="B14" s="11">
        <v>48</v>
      </c>
      <c r="C14" s="11">
        <v>60</v>
      </c>
      <c r="D14" s="11">
        <v>49</v>
      </c>
      <c r="E14" s="11">
        <v>45</v>
      </c>
      <c r="F14" s="11">
        <v>41</v>
      </c>
      <c r="G14" s="11">
        <v>42</v>
      </c>
      <c r="H14" s="11">
        <v>47</v>
      </c>
      <c r="I14" s="11">
        <v>41</v>
      </c>
      <c r="J14" s="11">
        <v>43</v>
      </c>
      <c r="K14" s="11">
        <v>42</v>
      </c>
    </row>
    <row r="15" spans="1:15" x14ac:dyDescent="0.25">
      <c r="A15" s="48" t="s">
        <v>78</v>
      </c>
      <c r="B15" s="11">
        <v>0</v>
      </c>
      <c r="C15" s="11">
        <v>0</v>
      </c>
      <c r="D15" s="11">
        <v>0</v>
      </c>
      <c r="E15" s="11">
        <v>1</v>
      </c>
      <c r="F15" s="11">
        <v>0</v>
      </c>
      <c r="G15" s="11">
        <v>0</v>
      </c>
      <c r="H15" s="11">
        <v>0</v>
      </c>
      <c r="I15" s="11">
        <v>0</v>
      </c>
      <c r="J15" s="11">
        <v>0</v>
      </c>
      <c r="K15" s="11">
        <v>0</v>
      </c>
    </row>
    <row r="16" spans="1:15" x14ac:dyDescent="0.25">
      <c r="A16" s="48" t="s">
        <v>82</v>
      </c>
      <c r="B16" s="11">
        <v>16</v>
      </c>
      <c r="C16" s="11">
        <v>16</v>
      </c>
      <c r="D16" s="11">
        <v>9</v>
      </c>
      <c r="E16" s="11">
        <v>8</v>
      </c>
      <c r="F16" s="11">
        <v>9</v>
      </c>
      <c r="G16" s="11">
        <v>9</v>
      </c>
      <c r="H16" s="11">
        <v>9</v>
      </c>
      <c r="I16" s="11">
        <v>8</v>
      </c>
      <c r="J16" s="11">
        <v>10</v>
      </c>
      <c r="K16" s="11">
        <v>15</v>
      </c>
    </row>
    <row r="17" spans="1:11" x14ac:dyDescent="0.25">
      <c r="A17" s="48" t="s">
        <v>84</v>
      </c>
      <c r="B17" s="11">
        <v>42</v>
      </c>
      <c r="C17" s="11">
        <v>65</v>
      </c>
      <c r="D17" s="11">
        <v>72</v>
      </c>
      <c r="E17" s="11">
        <v>78</v>
      </c>
      <c r="F17" s="11">
        <v>80</v>
      </c>
      <c r="G17" s="11">
        <v>87</v>
      </c>
      <c r="H17" s="11">
        <v>69</v>
      </c>
      <c r="I17" s="11">
        <v>67</v>
      </c>
      <c r="J17" s="11">
        <v>61</v>
      </c>
      <c r="K17" s="11">
        <v>72</v>
      </c>
    </row>
    <row r="18" spans="1:11" x14ac:dyDescent="0.25">
      <c r="A18" s="48" t="s">
        <v>87</v>
      </c>
      <c r="B18" s="11">
        <v>50</v>
      </c>
      <c r="C18" s="11">
        <v>49</v>
      </c>
      <c r="D18" s="11">
        <v>47</v>
      </c>
      <c r="E18" s="11">
        <v>49</v>
      </c>
      <c r="F18" s="11">
        <v>42</v>
      </c>
      <c r="G18" s="11">
        <v>52</v>
      </c>
      <c r="H18" s="11">
        <v>48</v>
      </c>
      <c r="I18" s="11">
        <v>52</v>
      </c>
      <c r="J18" s="11">
        <v>62</v>
      </c>
      <c r="K18" s="11">
        <v>60</v>
      </c>
    </row>
    <row r="19" spans="1:11" x14ac:dyDescent="0.25">
      <c r="A19" s="48" t="s">
        <v>89</v>
      </c>
      <c r="B19" s="11">
        <v>0</v>
      </c>
      <c r="C19" s="11">
        <v>0</v>
      </c>
      <c r="D19" s="11">
        <v>0</v>
      </c>
      <c r="E19" s="11">
        <v>9</v>
      </c>
      <c r="F19" s="11">
        <v>20</v>
      </c>
      <c r="G19" s="11">
        <v>23</v>
      </c>
      <c r="H19" s="11">
        <v>32</v>
      </c>
      <c r="I19" s="11">
        <v>41</v>
      </c>
      <c r="J19" s="11">
        <v>30</v>
      </c>
      <c r="K19" s="11">
        <v>43</v>
      </c>
    </row>
    <row r="20" spans="1:11" x14ac:dyDescent="0.25">
      <c r="A20" s="48" t="s">
        <v>91</v>
      </c>
      <c r="B20" s="11">
        <v>75</v>
      </c>
      <c r="C20" s="11">
        <v>96</v>
      </c>
      <c r="D20" s="11">
        <v>74</v>
      </c>
      <c r="E20" s="11">
        <v>68</v>
      </c>
      <c r="F20" s="11">
        <v>61</v>
      </c>
      <c r="G20" s="11">
        <v>60</v>
      </c>
      <c r="H20" s="11">
        <v>53</v>
      </c>
      <c r="I20" s="11">
        <v>49</v>
      </c>
      <c r="J20" s="11">
        <v>47</v>
      </c>
      <c r="K20" s="11">
        <v>55</v>
      </c>
    </row>
    <row r="21" spans="1:11" x14ac:dyDescent="0.25">
      <c r="A21" s="48" t="s">
        <v>93</v>
      </c>
      <c r="B21" s="11">
        <v>25</v>
      </c>
      <c r="C21" s="11">
        <v>36</v>
      </c>
      <c r="D21" s="11">
        <v>37</v>
      </c>
      <c r="E21" s="11">
        <v>33</v>
      </c>
      <c r="F21" s="11">
        <v>37</v>
      </c>
      <c r="G21" s="11">
        <v>45</v>
      </c>
      <c r="H21" s="11">
        <v>35</v>
      </c>
      <c r="I21" s="11">
        <v>29</v>
      </c>
      <c r="J21" s="11">
        <v>33</v>
      </c>
      <c r="K21" s="11">
        <v>37</v>
      </c>
    </row>
    <row r="22" spans="1:11" x14ac:dyDescent="0.25">
      <c r="A22" s="48" t="s">
        <v>95</v>
      </c>
      <c r="B22" s="11">
        <v>45</v>
      </c>
      <c r="C22" s="11">
        <v>40</v>
      </c>
      <c r="D22" s="11">
        <v>33</v>
      </c>
      <c r="E22" s="11">
        <v>23</v>
      </c>
      <c r="F22" s="11">
        <v>29</v>
      </c>
      <c r="G22" s="11">
        <v>26</v>
      </c>
      <c r="H22" s="11">
        <v>28</v>
      </c>
      <c r="I22" s="11">
        <v>30</v>
      </c>
      <c r="J22" s="11">
        <v>39</v>
      </c>
      <c r="K22" s="11">
        <v>49</v>
      </c>
    </row>
    <row r="23" spans="1:11" x14ac:dyDescent="0.25">
      <c r="A23" s="48" t="s">
        <v>352</v>
      </c>
      <c r="B23" s="11">
        <v>3</v>
      </c>
      <c r="C23" s="11">
        <v>1</v>
      </c>
      <c r="D23" s="11">
        <v>0</v>
      </c>
      <c r="E23" s="11">
        <v>0</v>
      </c>
      <c r="F23" s="11">
        <v>0</v>
      </c>
      <c r="G23" s="11">
        <v>0</v>
      </c>
      <c r="H23" s="11">
        <v>0</v>
      </c>
      <c r="I23" s="11">
        <v>0</v>
      </c>
      <c r="J23" s="11">
        <v>0</v>
      </c>
      <c r="K23" s="11">
        <v>0</v>
      </c>
    </row>
    <row r="24" spans="1:11" x14ac:dyDescent="0.25">
      <c r="A24" s="50" t="s">
        <v>433</v>
      </c>
      <c r="B24" s="11">
        <v>304</v>
      </c>
      <c r="C24" s="11">
        <v>363</v>
      </c>
      <c r="D24" s="11">
        <v>321</v>
      </c>
      <c r="E24" s="11">
        <v>314</v>
      </c>
      <c r="F24" s="11">
        <v>319</v>
      </c>
      <c r="G24" s="11">
        <v>344</v>
      </c>
      <c r="H24" s="11">
        <v>321</v>
      </c>
      <c r="I24" s="11">
        <v>317</v>
      </c>
      <c r="J24" s="11">
        <v>325</v>
      </c>
      <c r="K24" s="11">
        <v>373</v>
      </c>
    </row>
    <row r="25" spans="1:11" x14ac:dyDescent="0.25">
      <c r="A25" s="50" t="s">
        <v>297</v>
      </c>
      <c r="B25" s="11"/>
      <c r="C25" s="11"/>
      <c r="D25" s="11"/>
      <c r="E25" s="11"/>
      <c r="F25" s="11"/>
      <c r="G25" s="11"/>
      <c r="H25" s="11"/>
      <c r="I25" s="11"/>
      <c r="J25" s="11"/>
      <c r="K25" s="11"/>
    </row>
    <row r="26" spans="1:11" x14ac:dyDescent="0.25">
      <c r="A26" s="48" t="s">
        <v>99</v>
      </c>
      <c r="B26" s="11">
        <v>0</v>
      </c>
      <c r="C26" s="11">
        <v>0</v>
      </c>
      <c r="D26" s="11">
        <v>0</v>
      </c>
      <c r="E26" s="11">
        <v>0</v>
      </c>
      <c r="F26" s="11">
        <v>0</v>
      </c>
      <c r="G26" s="11">
        <v>78</v>
      </c>
      <c r="H26" s="11">
        <v>66</v>
      </c>
      <c r="I26" s="11">
        <v>65</v>
      </c>
      <c r="J26" s="11">
        <v>56</v>
      </c>
      <c r="K26" s="11">
        <v>44</v>
      </c>
    </row>
    <row r="27" spans="1:11" x14ac:dyDescent="0.25">
      <c r="A27" s="48" t="s">
        <v>101</v>
      </c>
      <c r="B27" s="11">
        <v>0</v>
      </c>
      <c r="C27" s="11">
        <v>0</v>
      </c>
      <c r="D27" s="11">
        <v>0</v>
      </c>
      <c r="E27" s="11">
        <v>0</v>
      </c>
      <c r="F27" s="11">
        <v>0</v>
      </c>
      <c r="G27" s="11">
        <v>433</v>
      </c>
      <c r="H27" s="11">
        <v>445</v>
      </c>
      <c r="I27" s="11">
        <v>448</v>
      </c>
      <c r="J27" s="11">
        <v>438</v>
      </c>
      <c r="K27" s="11">
        <v>466</v>
      </c>
    </row>
    <row r="28" spans="1:11" x14ac:dyDescent="0.25">
      <c r="A28" s="48" t="s">
        <v>103</v>
      </c>
      <c r="B28" s="11">
        <v>0</v>
      </c>
      <c r="C28" s="11">
        <v>0</v>
      </c>
      <c r="D28" s="11">
        <v>0</v>
      </c>
      <c r="E28" s="11">
        <v>0</v>
      </c>
      <c r="F28" s="11">
        <v>0</v>
      </c>
      <c r="G28" s="11">
        <v>13</v>
      </c>
      <c r="H28" s="11">
        <v>40</v>
      </c>
      <c r="I28" s="11">
        <v>76</v>
      </c>
      <c r="J28" s="11">
        <v>112</v>
      </c>
      <c r="K28" s="11">
        <v>119</v>
      </c>
    </row>
    <row r="29" spans="1:11" x14ac:dyDescent="0.25">
      <c r="A29" s="46" t="s">
        <v>80</v>
      </c>
      <c r="B29" s="11">
        <v>0</v>
      </c>
      <c r="C29" s="11">
        <v>0</v>
      </c>
      <c r="D29" s="11">
        <v>0</v>
      </c>
      <c r="E29" s="11">
        <v>0</v>
      </c>
      <c r="F29" s="11">
        <v>0</v>
      </c>
      <c r="G29" s="11">
        <v>0</v>
      </c>
      <c r="H29" s="11">
        <v>0</v>
      </c>
      <c r="I29" s="11">
        <v>0</v>
      </c>
      <c r="J29" s="11">
        <v>0</v>
      </c>
      <c r="K29" s="11">
        <v>8</v>
      </c>
    </row>
    <row r="30" spans="1:11" x14ac:dyDescent="0.25">
      <c r="A30" s="48" t="s">
        <v>106</v>
      </c>
      <c r="B30" s="11">
        <v>0</v>
      </c>
      <c r="C30" s="11">
        <v>0</v>
      </c>
      <c r="D30" s="11">
        <v>0</v>
      </c>
      <c r="E30" s="11">
        <v>0</v>
      </c>
      <c r="F30" s="11">
        <v>0</v>
      </c>
      <c r="G30" s="11">
        <v>41</v>
      </c>
      <c r="H30" s="11">
        <v>33</v>
      </c>
      <c r="I30" s="11">
        <v>29</v>
      </c>
      <c r="J30" s="11">
        <v>34</v>
      </c>
      <c r="K30" s="11">
        <v>41</v>
      </c>
    </row>
    <row r="31" spans="1:11" x14ac:dyDescent="0.25">
      <c r="A31" s="48" t="s">
        <v>108</v>
      </c>
      <c r="B31" s="11">
        <v>0</v>
      </c>
      <c r="C31" s="11">
        <v>0</v>
      </c>
      <c r="D31" s="11">
        <v>0</v>
      </c>
      <c r="E31" s="11">
        <v>0</v>
      </c>
      <c r="F31" s="11">
        <v>0</v>
      </c>
      <c r="G31" s="11">
        <v>0</v>
      </c>
      <c r="H31" s="11">
        <v>9</v>
      </c>
      <c r="I31" s="11">
        <v>17</v>
      </c>
      <c r="J31" s="11">
        <v>19</v>
      </c>
      <c r="K31" s="11">
        <v>12</v>
      </c>
    </row>
    <row r="32" spans="1:11" x14ac:dyDescent="0.25">
      <c r="A32" s="48" t="s">
        <v>114</v>
      </c>
      <c r="B32" s="11">
        <v>0</v>
      </c>
      <c r="C32" s="11">
        <v>0</v>
      </c>
      <c r="D32" s="11">
        <v>0</v>
      </c>
      <c r="E32" s="11">
        <v>0</v>
      </c>
      <c r="F32" s="11">
        <v>0</v>
      </c>
      <c r="G32" s="11">
        <v>86</v>
      </c>
      <c r="H32" s="11">
        <v>96</v>
      </c>
      <c r="I32" s="11">
        <v>106</v>
      </c>
      <c r="J32" s="11">
        <v>118</v>
      </c>
      <c r="K32" s="11">
        <v>134</v>
      </c>
    </row>
    <row r="33" spans="1:11" x14ac:dyDescent="0.25">
      <c r="A33" s="50" t="s">
        <v>434</v>
      </c>
      <c r="B33" s="11">
        <v>0</v>
      </c>
      <c r="C33" s="11">
        <v>0</v>
      </c>
      <c r="D33" s="11">
        <v>0</v>
      </c>
      <c r="E33" s="11">
        <v>0</v>
      </c>
      <c r="F33" s="11">
        <v>0</v>
      </c>
      <c r="G33" s="11">
        <v>651</v>
      </c>
      <c r="H33" s="11">
        <v>689</v>
      </c>
      <c r="I33" s="11">
        <v>741</v>
      </c>
      <c r="J33" s="11">
        <v>777</v>
      </c>
      <c r="K33" s="11">
        <v>824</v>
      </c>
    </row>
    <row r="34" spans="1:11" x14ac:dyDescent="0.25">
      <c r="A34" s="50" t="s">
        <v>298</v>
      </c>
      <c r="B34" s="11"/>
      <c r="C34" s="11"/>
      <c r="D34" s="11"/>
      <c r="E34" s="11"/>
      <c r="F34" s="11"/>
      <c r="G34" s="11"/>
      <c r="H34" s="11"/>
      <c r="I34" s="11"/>
      <c r="J34" s="11"/>
      <c r="K34" s="11"/>
    </row>
    <row r="35" spans="1:11" x14ac:dyDescent="0.25">
      <c r="A35" s="48" t="s">
        <v>118</v>
      </c>
      <c r="B35" s="11">
        <v>10</v>
      </c>
      <c r="C35" s="11">
        <v>25</v>
      </c>
      <c r="D35" s="11">
        <v>21</v>
      </c>
      <c r="E35" s="11">
        <v>19</v>
      </c>
      <c r="F35" s="11">
        <v>17</v>
      </c>
      <c r="G35" s="11">
        <v>11</v>
      </c>
      <c r="H35" s="11">
        <v>7</v>
      </c>
      <c r="I35" s="11">
        <v>10</v>
      </c>
      <c r="J35" s="11">
        <v>8</v>
      </c>
      <c r="K35" s="11">
        <v>6</v>
      </c>
    </row>
    <row r="36" spans="1:11" x14ac:dyDescent="0.25">
      <c r="A36" s="48" t="s">
        <v>124</v>
      </c>
      <c r="B36" s="11">
        <v>297</v>
      </c>
      <c r="C36" s="11">
        <v>297</v>
      </c>
      <c r="D36" s="11">
        <v>311</v>
      </c>
      <c r="E36" s="11">
        <v>305</v>
      </c>
      <c r="F36" s="11">
        <v>293</v>
      </c>
      <c r="G36" s="11">
        <v>286</v>
      </c>
      <c r="H36" s="11">
        <v>271</v>
      </c>
      <c r="I36" s="11">
        <v>271</v>
      </c>
      <c r="J36" s="11">
        <v>263</v>
      </c>
      <c r="K36" s="11">
        <v>251</v>
      </c>
    </row>
    <row r="37" spans="1:11" x14ac:dyDescent="0.25">
      <c r="A37" s="48" t="s">
        <v>126</v>
      </c>
      <c r="B37" s="11">
        <v>468</v>
      </c>
      <c r="C37" s="11">
        <v>482</v>
      </c>
      <c r="D37" s="11">
        <v>458</v>
      </c>
      <c r="E37" s="11">
        <v>496</v>
      </c>
      <c r="F37" s="11">
        <v>459</v>
      </c>
      <c r="G37" s="11">
        <v>435</v>
      </c>
      <c r="H37" s="11">
        <v>403</v>
      </c>
      <c r="I37" s="11">
        <v>361</v>
      </c>
      <c r="J37" s="11">
        <v>324</v>
      </c>
      <c r="K37" s="11">
        <v>291</v>
      </c>
    </row>
    <row r="38" spans="1:11" x14ac:dyDescent="0.25">
      <c r="A38" s="48" t="s">
        <v>128</v>
      </c>
      <c r="B38" s="11">
        <v>362</v>
      </c>
      <c r="C38" s="11">
        <v>351</v>
      </c>
      <c r="D38" s="11">
        <v>345</v>
      </c>
      <c r="E38" s="11">
        <v>346</v>
      </c>
      <c r="F38" s="11">
        <v>336</v>
      </c>
      <c r="G38" s="11">
        <v>317</v>
      </c>
      <c r="H38" s="11">
        <v>307</v>
      </c>
      <c r="I38" s="11">
        <v>308</v>
      </c>
      <c r="J38" s="11">
        <v>294</v>
      </c>
      <c r="K38" s="11">
        <v>316</v>
      </c>
    </row>
    <row r="39" spans="1:11" x14ac:dyDescent="0.25">
      <c r="A39" s="48" t="s">
        <v>130</v>
      </c>
      <c r="B39" s="11">
        <v>244</v>
      </c>
      <c r="C39" s="11">
        <v>238</v>
      </c>
      <c r="D39" s="11">
        <v>259</v>
      </c>
      <c r="E39" s="11">
        <v>287</v>
      </c>
      <c r="F39" s="11">
        <v>289</v>
      </c>
      <c r="G39" s="11">
        <v>264</v>
      </c>
      <c r="H39" s="11">
        <v>262</v>
      </c>
      <c r="I39" s="11">
        <v>266</v>
      </c>
      <c r="J39" s="11">
        <v>244</v>
      </c>
      <c r="K39" s="11">
        <v>231</v>
      </c>
    </row>
    <row r="40" spans="1:11" x14ac:dyDescent="0.25">
      <c r="A40" s="46" t="s">
        <v>132</v>
      </c>
      <c r="B40" s="11">
        <v>0</v>
      </c>
      <c r="C40" s="11">
        <v>0</v>
      </c>
      <c r="D40" s="11">
        <v>1</v>
      </c>
      <c r="E40" s="11">
        <v>1</v>
      </c>
      <c r="F40" s="11">
        <v>0</v>
      </c>
      <c r="G40" s="11">
        <v>1</v>
      </c>
      <c r="H40" s="11">
        <v>2</v>
      </c>
      <c r="I40" s="11">
        <v>1</v>
      </c>
      <c r="J40" s="11">
        <v>1</v>
      </c>
      <c r="K40" s="11">
        <v>1</v>
      </c>
    </row>
    <row r="41" spans="1:11" x14ac:dyDescent="0.25">
      <c r="A41" s="46" t="s">
        <v>134</v>
      </c>
      <c r="B41" s="11">
        <v>344</v>
      </c>
      <c r="C41" s="11">
        <v>338</v>
      </c>
      <c r="D41" s="11">
        <v>363</v>
      </c>
      <c r="E41" s="11">
        <v>351</v>
      </c>
      <c r="F41" s="11">
        <v>360</v>
      </c>
      <c r="G41" s="11">
        <v>377</v>
      </c>
      <c r="H41" s="11">
        <v>399</v>
      </c>
      <c r="I41" s="11">
        <v>374</v>
      </c>
      <c r="J41" s="11">
        <v>364</v>
      </c>
      <c r="K41" s="11">
        <v>406</v>
      </c>
    </row>
    <row r="42" spans="1:11" x14ac:dyDescent="0.25">
      <c r="A42" s="46" t="s">
        <v>136</v>
      </c>
      <c r="B42" s="11">
        <v>10</v>
      </c>
      <c r="C42" s="11">
        <v>6</v>
      </c>
      <c r="D42" s="11">
        <v>3</v>
      </c>
      <c r="E42" s="11">
        <v>6</v>
      </c>
      <c r="F42" s="11">
        <v>9</v>
      </c>
      <c r="G42" s="11">
        <v>20</v>
      </c>
      <c r="H42" s="11">
        <v>18</v>
      </c>
      <c r="I42" s="11">
        <v>18</v>
      </c>
      <c r="J42" s="11">
        <v>13</v>
      </c>
      <c r="K42" s="11">
        <v>12</v>
      </c>
    </row>
    <row r="43" spans="1:11" x14ac:dyDescent="0.25">
      <c r="A43" s="46" t="s">
        <v>141</v>
      </c>
      <c r="B43" s="11">
        <v>177</v>
      </c>
      <c r="C43" s="11">
        <v>174</v>
      </c>
      <c r="D43" s="11">
        <v>181</v>
      </c>
      <c r="E43" s="11">
        <v>180</v>
      </c>
      <c r="F43" s="11">
        <v>183</v>
      </c>
      <c r="G43" s="11">
        <v>160</v>
      </c>
      <c r="H43" s="11">
        <v>171</v>
      </c>
      <c r="I43" s="11">
        <v>189</v>
      </c>
      <c r="J43" s="11">
        <v>178</v>
      </c>
      <c r="K43" s="11">
        <v>191</v>
      </c>
    </row>
    <row r="44" spans="1:11" x14ac:dyDescent="0.25">
      <c r="A44" s="46" t="s">
        <v>145</v>
      </c>
      <c r="B44" s="11">
        <v>203</v>
      </c>
      <c r="C44" s="11">
        <v>174</v>
      </c>
      <c r="D44" s="11">
        <v>184</v>
      </c>
      <c r="E44" s="11">
        <v>171</v>
      </c>
      <c r="F44" s="11">
        <v>121</v>
      </c>
      <c r="G44" s="11">
        <v>118</v>
      </c>
      <c r="H44" s="11">
        <v>138</v>
      </c>
      <c r="I44" s="11">
        <v>180</v>
      </c>
      <c r="J44" s="11">
        <v>163</v>
      </c>
      <c r="K44" s="11">
        <v>104</v>
      </c>
    </row>
    <row r="45" spans="1:11" x14ac:dyDescent="0.25">
      <c r="A45" s="46" t="s">
        <v>147</v>
      </c>
      <c r="B45" s="11">
        <v>59</v>
      </c>
      <c r="C45" s="11">
        <v>66</v>
      </c>
      <c r="D45" s="11">
        <v>72</v>
      </c>
      <c r="E45" s="11">
        <v>55</v>
      </c>
      <c r="F45" s="11">
        <v>39</v>
      </c>
      <c r="G45" s="11">
        <v>32</v>
      </c>
      <c r="H45" s="11">
        <v>23</v>
      </c>
      <c r="I45" s="11">
        <v>22</v>
      </c>
      <c r="J45" s="11">
        <v>26</v>
      </c>
      <c r="K45" s="11">
        <v>23</v>
      </c>
    </row>
    <row r="46" spans="1:11" x14ac:dyDescent="0.25">
      <c r="A46" s="46" t="s">
        <v>149</v>
      </c>
      <c r="B46" s="11">
        <v>21</v>
      </c>
      <c r="C46" s="11">
        <v>19</v>
      </c>
      <c r="D46" s="11">
        <v>23</v>
      </c>
      <c r="E46" s="11">
        <v>24</v>
      </c>
      <c r="F46" s="11">
        <v>15</v>
      </c>
      <c r="G46" s="11">
        <v>18</v>
      </c>
      <c r="H46" s="11">
        <v>20</v>
      </c>
      <c r="I46" s="11">
        <v>27</v>
      </c>
      <c r="J46" s="11">
        <v>26</v>
      </c>
      <c r="K46" s="11">
        <v>28</v>
      </c>
    </row>
    <row r="47" spans="1:11" x14ac:dyDescent="0.25">
      <c r="A47" s="46" t="s">
        <v>153</v>
      </c>
      <c r="B47" s="11">
        <v>0</v>
      </c>
      <c r="C47" s="11">
        <v>0</v>
      </c>
      <c r="D47" s="11">
        <v>0</v>
      </c>
      <c r="E47" s="11">
        <v>0</v>
      </c>
      <c r="F47" s="11">
        <v>0</v>
      </c>
      <c r="G47" s="11">
        <v>0</v>
      </c>
      <c r="H47" s="11">
        <v>9</v>
      </c>
      <c r="I47" s="11">
        <v>21</v>
      </c>
      <c r="J47" s="11">
        <v>27</v>
      </c>
      <c r="K47" s="11">
        <v>38</v>
      </c>
    </row>
    <row r="48" spans="1:11" x14ac:dyDescent="0.25">
      <c r="A48" s="46" t="s">
        <v>159</v>
      </c>
      <c r="B48" s="11">
        <v>129</v>
      </c>
      <c r="C48" s="11">
        <v>133</v>
      </c>
      <c r="D48" s="11">
        <v>128</v>
      </c>
      <c r="E48" s="11">
        <v>121</v>
      </c>
      <c r="F48" s="11">
        <v>122</v>
      </c>
      <c r="G48" s="11">
        <v>120</v>
      </c>
      <c r="H48" s="11">
        <v>96</v>
      </c>
      <c r="I48" s="11">
        <v>93</v>
      </c>
      <c r="J48" s="11">
        <v>101</v>
      </c>
      <c r="K48" s="11">
        <v>98</v>
      </c>
    </row>
    <row r="49" spans="1:11" x14ac:dyDescent="0.25">
      <c r="A49" s="46" t="s">
        <v>163</v>
      </c>
      <c r="B49" s="11">
        <v>1327</v>
      </c>
      <c r="C49" s="11">
        <v>1395</v>
      </c>
      <c r="D49" s="11">
        <v>1392</v>
      </c>
      <c r="E49" s="11">
        <v>1447</v>
      </c>
      <c r="F49" s="11">
        <v>1447</v>
      </c>
      <c r="G49" s="11">
        <v>1362</v>
      </c>
      <c r="H49" s="11">
        <v>1240</v>
      </c>
      <c r="I49" s="11">
        <v>1203</v>
      </c>
      <c r="J49" s="11">
        <v>1125</v>
      </c>
      <c r="K49" s="11">
        <v>1108</v>
      </c>
    </row>
    <row r="50" spans="1:11" x14ac:dyDescent="0.25">
      <c r="A50" s="46" t="s">
        <v>165</v>
      </c>
      <c r="B50" s="11">
        <v>0</v>
      </c>
      <c r="C50" s="11">
        <v>0</v>
      </c>
      <c r="D50" s="11">
        <v>0</v>
      </c>
      <c r="E50" s="11">
        <v>0</v>
      </c>
      <c r="F50" s="11">
        <v>0</v>
      </c>
      <c r="G50" s="11">
        <v>158</v>
      </c>
      <c r="H50" s="11">
        <v>167</v>
      </c>
      <c r="I50" s="11">
        <v>142</v>
      </c>
      <c r="J50" s="11">
        <v>157</v>
      </c>
      <c r="K50" s="11">
        <v>197</v>
      </c>
    </row>
    <row r="51" spans="1:11" x14ac:dyDescent="0.25">
      <c r="A51" s="46" t="s">
        <v>167</v>
      </c>
      <c r="B51" s="11">
        <v>0</v>
      </c>
      <c r="C51" s="11">
        <v>0</v>
      </c>
      <c r="D51" s="11">
        <v>0</v>
      </c>
      <c r="E51" s="11">
        <v>0</v>
      </c>
      <c r="F51" s="11">
        <v>0</v>
      </c>
      <c r="G51" s="11">
        <v>8</v>
      </c>
      <c r="H51" s="11">
        <v>10</v>
      </c>
      <c r="I51" s="11">
        <v>12</v>
      </c>
      <c r="J51" s="11">
        <v>14</v>
      </c>
      <c r="K51" s="11">
        <v>13</v>
      </c>
    </row>
    <row r="52" spans="1:11" x14ac:dyDescent="0.25">
      <c r="A52" s="46" t="s">
        <v>169</v>
      </c>
      <c r="B52" s="11">
        <v>0</v>
      </c>
      <c r="C52" s="11">
        <v>0</v>
      </c>
      <c r="D52" s="11">
        <v>0</v>
      </c>
      <c r="E52" s="11">
        <v>0</v>
      </c>
      <c r="F52" s="11">
        <v>0</v>
      </c>
      <c r="G52" s="11">
        <v>0</v>
      </c>
      <c r="H52" s="11">
        <v>6</v>
      </c>
      <c r="I52" s="11">
        <v>33</v>
      </c>
      <c r="J52" s="11">
        <v>70</v>
      </c>
      <c r="K52" s="11">
        <v>87</v>
      </c>
    </row>
    <row r="53" spans="1:11" x14ac:dyDescent="0.25">
      <c r="A53" s="46" t="s">
        <v>171</v>
      </c>
      <c r="B53" s="11">
        <v>0</v>
      </c>
      <c r="C53" s="11">
        <v>0</v>
      </c>
      <c r="D53" s="11">
        <v>0</v>
      </c>
      <c r="E53" s="11">
        <v>0</v>
      </c>
      <c r="F53" s="11">
        <v>0</v>
      </c>
      <c r="G53" s="11">
        <v>5</v>
      </c>
      <c r="H53" s="11">
        <v>6</v>
      </c>
      <c r="I53" s="11">
        <v>2</v>
      </c>
      <c r="J53" s="11">
        <v>0</v>
      </c>
      <c r="K53" s="11">
        <v>0</v>
      </c>
    </row>
    <row r="54" spans="1:11" x14ac:dyDescent="0.25">
      <c r="A54" s="45" t="s">
        <v>435</v>
      </c>
      <c r="B54" s="11">
        <v>3651</v>
      </c>
      <c r="C54" s="11">
        <v>3698</v>
      </c>
      <c r="D54" s="11">
        <v>3741</v>
      </c>
      <c r="E54" s="11">
        <v>3809</v>
      </c>
      <c r="F54" s="11">
        <v>3690</v>
      </c>
      <c r="G54" s="11">
        <v>3692</v>
      </c>
      <c r="H54" s="11">
        <v>3555</v>
      </c>
      <c r="I54" s="11">
        <v>3533</v>
      </c>
      <c r="J54" s="11">
        <v>3398</v>
      </c>
      <c r="K54" s="11">
        <v>3401</v>
      </c>
    </row>
    <row r="55" spans="1:11" x14ac:dyDescent="0.25">
      <c r="A55" s="45" t="s">
        <v>299</v>
      </c>
      <c r="B55" s="11"/>
      <c r="C55" s="11"/>
      <c r="D55" s="11"/>
      <c r="E55" s="11"/>
      <c r="F55" s="11"/>
      <c r="G55" s="11"/>
      <c r="H55" s="11"/>
      <c r="I55" s="11"/>
      <c r="J55" s="11"/>
      <c r="K55" s="11"/>
    </row>
    <row r="56" spans="1:11" x14ac:dyDescent="0.25">
      <c r="A56" s="46" t="s">
        <v>173</v>
      </c>
      <c r="B56" s="11">
        <v>27</v>
      </c>
      <c r="C56" s="11">
        <v>23</v>
      </c>
      <c r="D56" s="11">
        <v>27</v>
      </c>
      <c r="E56" s="11">
        <v>28</v>
      </c>
      <c r="F56" s="11">
        <v>34</v>
      </c>
      <c r="G56" s="11">
        <v>52</v>
      </c>
      <c r="H56" s="11">
        <v>52</v>
      </c>
      <c r="I56" s="11">
        <v>69</v>
      </c>
      <c r="J56" s="11">
        <v>80</v>
      </c>
      <c r="K56" s="11">
        <v>67</v>
      </c>
    </row>
    <row r="57" spans="1:11" x14ac:dyDescent="0.25">
      <c r="A57" s="46" t="s">
        <v>685</v>
      </c>
      <c r="B57" s="11">
        <v>0</v>
      </c>
      <c r="C57" s="11">
        <v>0</v>
      </c>
      <c r="D57" s="11">
        <v>0</v>
      </c>
      <c r="E57" s="11">
        <v>0</v>
      </c>
      <c r="F57" s="11">
        <v>0</v>
      </c>
      <c r="G57" s="11">
        <v>0</v>
      </c>
      <c r="H57" s="11">
        <v>0</v>
      </c>
      <c r="I57" s="11">
        <v>0</v>
      </c>
      <c r="J57" s="11">
        <v>13</v>
      </c>
      <c r="K57" s="11">
        <v>18</v>
      </c>
    </row>
    <row r="58" spans="1:11" x14ac:dyDescent="0.25">
      <c r="A58" s="46" t="s">
        <v>183</v>
      </c>
      <c r="B58" s="11">
        <v>81</v>
      </c>
      <c r="C58" s="11">
        <v>71</v>
      </c>
      <c r="D58" s="11">
        <v>80</v>
      </c>
      <c r="E58" s="11">
        <v>86</v>
      </c>
      <c r="F58" s="11">
        <v>76</v>
      </c>
      <c r="G58" s="11">
        <v>71</v>
      </c>
      <c r="H58" s="11">
        <v>75</v>
      </c>
      <c r="I58" s="11">
        <v>84</v>
      </c>
      <c r="J58" s="11">
        <v>88</v>
      </c>
      <c r="K58" s="11">
        <v>88</v>
      </c>
    </row>
    <row r="59" spans="1:11" x14ac:dyDescent="0.25">
      <c r="A59" s="46" t="s">
        <v>738</v>
      </c>
      <c r="B59" s="11">
        <v>0</v>
      </c>
      <c r="C59" s="11">
        <v>0</v>
      </c>
      <c r="D59" s="11">
        <v>0</v>
      </c>
      <c r="E59" s="11">
        <v>0</v>
      </c>
      <c r="F59" s="11">
        <v>0</v>
      </c>
      <c r="G59" s="11">
        <v>0</v>
      </c>
      <c r="H59" s="11">
        <v>0</v>
      </c>
      <c r="I59" s="11">
        <v>0</v>
      </c>
      <c r="J59" s="11">
        <v>0</v>
      </c>
      <c r="K59" s="11">
        <v>1</v>
      </c>
    </row>
    <row r="60" spans="1:11" x14ac:dyDescent="0.25">
      <c r="A60" s="46" t="s">
        <v>188</v>
      </c>
      <c r="B60" s="11">
        <v>0</v>
      </c>
      <c r="C60" s="11">
        <v>1</v>
      </c>
      <c r="D60" s="11">
        <v>4</v>
      </c>
      <c r="E60" s="11">
        <v>5</v>
      </c>
      <c r="F60" s="11">
        <v>5</v>
      </c>
      <c r="G60" s="11">
        <v>6</v>
      </c>
      <c r="H60" s="11">
        <v>6</v>
      </c>
      <c r="I60" s="11">
        <v>6</v>
      </c>
      <c r="J60" s="11">
        <v>5</v>
      </c>
      <c r="K60" s="11">
        <v>4</v>
      </c>
    </row>
    <row r="61" spans="1:11" x14ac:dyDescent="0.25">
      <c r="A61" s="46" t="s">
        <v>190</v>
      </c>
      <c r="B61" s="11">
        <v>0</v>
      </c>
      <c r="C61" s="11">
        <v>0</v>
      </c>
      <c r="D61" s="11">
        <v>0</v>
      </c>
      <c r="E61" s="11">
        <v>0</v>
      </c>
      <c r="F61" s="11">
        <v>0</v>
      </c>
      <c r="G61" s="11">
        <v>0</v>
      </c>
      <c r="H61" s="11">
        <v>1</v>
      </c>
      <c r="I61" s="11">
        <v>4</v>
      </c>
      <c r="J61" s="11">
        <v>5</v>
      </c>
      <c r="K61" s="11">
        <v>5</v>
      </c>
    </row>
    <row r="62" spans="1:11" x14ac:dyDescent="0.25">
      <c r="A62" s="46" t="s">
        <v>192</v>
      </c>
      <c r="B62" s="11">
        <v>0</v>
      </c>
      <c r="C62" s="11">
        <v>0</v>
      </c>
      <c r="D62" s="11">
        <v>0</v>
      </c>
      <c r="E62" s="11">
        <v>0</v>
      </c>
      <c r="F62" s="11">
        <v>0</v>
      </c>
      <c r="G62" s="11">
        <v>19</v>
      </c>
      <c r="H62" s="11">
        <v>39</v>
      </c>
      <c r="I62" s="11">
        <v>57</v>
      </c>
      <c r="J62" s="11">
        <v>70</v>
      </c>
      <c r="K62" s="11">
        <v>79</v>
      </c>
    </row>
    <row r="63" spans="1:11" x14ac:dyDescent="0.25">
      <c r="A63" s="46" t="s">
        <v>194</v>
      </c>
      <c r="B63" s="11">
        <v>47</v>
      </c>
      <c r="C63" s="11">
        <v>44</v>
      </c>
      <c r="D63" s="11">
        <v>48</v>
      </c>
      <c r="E63" s="11">
        <v>50</v>
      </c>
      <c r="F63" s="11">
        <v>53</v>
      </c>
      <c r="G63" s="11">
        <v>35</v>
      </c>
      <c r="H63" s="11">
        <v>24</v>
      </c>
      <c r="I63" s="11">
        <v>14</v>
      </c>
      <c r="J63" s="11">
        <v>2</v>
      </c>
      <c r="K63" s="11">
        <v>0</v>
      </c>
    </row>
    <row r="64" spans="1:11" x14ac:dyDescent="0.25">
      <c r="A64" s="45" t="s">
        <v>436</v>
      </c>
      <c r="B64" s="11">
        <v>155</v>
      </c>
      <c r="C64" s="11">
        <v>139</v>
      </c>
      <c r="D64" s="11">
        <v>159</v>
      </c>
      <c r="E64" s="11">
        <v>169</v>
      </c>
      <c r="F64" s="11">
        <v>168</v>
      </c>
      <c r="G64" s="11">
        <v>183</v>
      </c>
      <c r="H64" s="11">
        <v>197</v>
      </c>
      <c r="I64" s="11">
        <v>234</v>
      </c>
      <c r="J64" s="11">
        <v>263</v>
      </c>
      <c r="K64" s="11">
        <v>262</v>
      </c>
    </row>
    <row r="65" spans="1:11" x14ac:dyDescent="0.25">
      <c r="A65" s="45" t="s">
        <v>389</v>
      </c>
      <c r="B65" s="11"/>
      <c r="C65" s="11"/>
      <c r="D65" s="11"/>
      <c r="E65" s="11"/>
      <c r="F65" s="11"/>
      <c r="G65" s="11"/>
      <c r="H65" s="11"/>
      <c r="I65" s="11"/>
      <c r="J65" s="11"/>
      <c r="K65" s="11"/>
    </row>
    <row r="66" spans="1:11" x14ac:dyDescent="0.25">
      <c r="A66" s="46" t="s">
        <v>99</v>
      </c>
      <c r="B66" s="11">
        <v>73</v>
      </c>
      <c r="C66" s="11">
        <v>70</v>
      </c>
      <c r="D66" s="11">
        <v>86</v>
      </c>
      <c r="E66" s="11">
        <v>91</v>
      </c>
      <c r="F66" s="11">
        <v>83</v>
      </c>
      <c r="G66" s="11">
        <v>0</v>
      </c>
      <c r="H66" s="11">
        <v>0</v>
      </c>
      <c r="I66" s="11">
        <v>0</v>
      </c>
      <c r="J66" s="11">
        <v>0</v>
      </c>
      <c r="K66" s="11">
        <v>0</v>
      </c>
    </row>
    <row r="67" spans="1:11" x14ac:dyDescent="0.25">
      <c r="A67" s="46" t="s">
        <v>196</v>
      </c>
      <c r="B67" s="11">
        <v>22</v>
      </c>
      <c r="C67" s="11">
        <v>19</v>
      </c>
      <c r="D67" s="11">
        <v>25</v>
      </c>
      <c r="E67" s="11">
        <v>33</v>
      </c>
      <c r="F67" s="11">
        <v>43</v>
      </c>
      <c r="G67" s="11">
        <v>0</v>
      </c>
      <c r="H67" s="11">
        <v>0</v>
      </c>
      <c r="I67" s="11">
        <v>0</v>
      </c>
      <c r="J67" s="11">
        <v>0</v>
      </c>
      <c r="K67" s="11">
        <v>0</v>
      </c>
    </row>
    <row r="68" spans="1:11" x14ac:dyDescent="0.25">
      <c r="A68" s="46" t="s">
        <v>106</v>
      </c>
      <c r="B68" s="11">
        <v>32</v>
      </c>
      <c r="C68" s="11">
        <v>32</v>
      </c>
      <c r="D68" s="11">
        <v>39</v>
      </c>
      <c r="E68" s="11">
        <v>55</v>
      </c>
      <c r="F68" s="11">
        <v>46</v>
      </c>
      <c r="G68" s="11">
        <v>0</v>
      </c>
      <c r="H68" s="11">
        <v>0</v>
      </c>
      <c r="I68" s="11">
        <v>0</v>
      </c>
      <c r="J68" s="11">
        <v>0</v>
      </c>
      <c r="K68" s="11">
        <v>0</v>
      </c>
    </row>
    <row r="69" spans="1:11" x14ac:dyDescent="0.25">
      <c r="A69" s="46" t="s">
        <v>378</v>
      </c>
      <c r="B69" s="11">
        <v>0</v>
      </c>
      <c r="C69" s="11">
        <v>1</v>
      </c>
      <c r="D69" s="11">
        <v>0</v>
      </c>
      <c r="E69" s="11">
        <v>0</v>
      </c>
      <c r="F69" s="11">
        <v>0</v>
      </c>
      <c r="G69" s="11">
        <v>0</v>
      </c>
      <c r="H69" s="11">
        <v>0</v>
      </c>
      <c r="I69" s="11">
        <v>0</v>
      </c>
      <c r="J69" s="11">
        <v>0</v>
      </c>
      <c r="K69" s="11">
        <v>0</v>
      </c>
    </row>
    <row r="70" spans="1:11" x14ac:dyDescent="0.25">
      <c r="A70" s="46" t="s">
        <v>380</v>
      </c>
      <c r="B70" s="11">
        <v>24</v>
      </c>
      <c r="C70" s="11">
        <v>33</v>
      </c>
      <c r="D70" s="11">
        <v>12</v>
      </c>
      <c r="E70" s="11">
        <v>5</v>
      </c>
      <c r="F70" s="11">
        <v>2</v>
      </c>
      <c r="G70" s="11">
        <v>0</v>
      </c>
      <c r="H70" s="11">
        <v>0</v>
      </c>
      <c r="I70" s="11">
        <v>0</v>
      </c>
      <c r="J70" s="11">
        <v>0</v>
      </c>
      <c r="K70" s="11">
        <v>0</v>
      </c>
    </row>
    <row r="71" spans="1:11" x14ac:dyDescent="0.25">
      <c r="A71" s="46" t="s">
        <v>165</v>
      </c>
      <c r="B71" s="11">
        <v>99</v>
      </c>
      <c r="C71" s="11">
        <v>114</v>
      </c>
      <c r="D71" s="11">
        <v>134</v>
      </c>
      <c r="E71" s="11">
        <v>151</v>
      </c>
      <c r="F71" s="11">
        <v>169</v>
      </c>
      <c r="G71" s="11">
        <v>0</v>
      </c>
      <c r="H71" s="11">
        <v>0</v>
      </c>
      <c r="I71" s="11">
        <v>0</v>
      </c>
      <c r="J71" s="11">
        <v>0</v>
      </c>
      <c r="K71" s="11">
        <v>0</v>
      </c>
    </row>
    <row r="72" spans="1:11" x14ac:dyDescent="0.25">
      <c r="A72" s="46" t="s">
        <v>171</v>
      </c>
      <c r="B72" s="11">
        <v>17</v>
      </c>
      <c r="C72" s="11">
        <v>14</v>
      </c>
      <c r="D72" s="11">
        <v>15</v>
      </c>
      <c r="E72" s="11">
        <v>16</v>
      </c>
      <c r="F72" s="11">
        <v>14</v>
      </c>
      <c r="G72" s="11">
        <v>0</v>
      </c>
      <c r="H72" s="11">
        <v>0</v>
      </c>
      <c r="I72" s="11">
        <v>0</v>
      </c>
      <c r="J72" s="11">
        <v>0</v>
      </c>
      <c r="K72" s="11">
        <v>0</v>
      </c>
    </row>
    <row r="73" spans="1:11" x14ac:dyDescent="0.25">
      <c r="A73" s="45" t="s">
        <v>499</v>
      </c>
      <c r="B73" s="11">
        <v>267</v>
      </c>
      <c r="C73" s="11">
        <v>283</v>
      </c>
      <c r="D73" s="11">
        <v>311</v>
      </c>
      <c r="E73" s="11">
        <v>351</v>
      </c>
      <c r="F73" s="11">
        <v>357</v>
      </c>
      <c r="G73" s="11">
        <v>0</v>
      </c>
      <c r="H73" s="11">
        <v>0</v>
      </c>
      <c r="I73" s="11">
        <v>0</v>
      </c>
      <c r="J73" s="11">
        <v>0</v>
      </c>
      <c r="K73" s="11">
        <v>0</v>
      </c>
    </row>
    <row r="74" spans="1:11" x14ac:dyDescent="0.25">
      <c r="A74" s="45" t="s">
        <v>301</v>
      </c>
      <c r="B74" s="11"/>
      <c r="C74" s="11"/>
      <c r="D74" s="11"/>
      <c r="E74" s="11"/>
      <c r="F74" s="11"/>
      <c r="G74" s="11"/>
      <c r="H74" s="11"/>
      <c r="I74" s="11"/>
      <c r="J74" s="11"/>
      <c r="K74" s="11"/>
    </row>
    <row r="75" spans="1:11" x14ac:dyDescent="0.25">
      <c r="A75" s="46" t="s">
        <v>200</v>
      </c>
      <c r="B75" s="11">
        <v>24</v>
      </c>
      <c r="C75" s="11">
        <v>16</v>
      </c>
      <c r="D75" s="11">
        <v>14</v>
      </c>
      <c r="E75" s="11">
        <v>8</v>
      </c>
      <c r="F75" s="11">
        <v>9</v>
      </c>
      <c r="G75" s="11">
        <v>10</v>
      </c>
      <c r="H75" s="11">
        <v>9</v>
      </c>
      <c r="I75" s="11">
        <v>9</v>
      </c>
      <c r="J75" s="11">
        <v>9</v>
      </c>
      <c r="K75" s="11">
        <v>7</v>
      </c>
    </row>
    <row r="76" spans="1:11" x14ac:dyDescent="0.25">
      <c r="A76" s="46" t="s">
        <v>204</v>
      </c>
      <c r="B76" s="11">
        <v>12</v>
      </c>
      <c r="C76" s="11">
        <v>13</v>
      </c>
      <c r="D76" s="11">
        <v>15</v>
      </c>
      <c r="E76" s="11">
        <v>13</v>
      </c>
      <c r="F76" s="11">
        <v>13</v>
      </c>
      <c r="G76" s="11">
        <v>14</v>
      </c>
      <c r="H76" s="11">
        <v>13</v>
      </c>
      <c r="I76" s="11">
        <v>17</v>
      </c>
      <c r="J76" s="11">
        <v>22</v>
      </c>
      <c r="K76" s="11">
        <v>24</v>
      </c>
    </row>
    <row r="77" spans="1:11" x14ac:dyDescent="0.25">
      <c r="A77" s="46" t="s">
        <v>210</v>
      </c>
      <c r="B77" s="11">
        <v>22</v>
      </c>
      <c r="C77" s="11">
        <v>25</v>
      </c>
      <c r="D77" s="11">
        <v>24</v>
      </c>
      <c r="E77" s="11">
        <v>26</v>
      </c>
      <c r="F77" s="11">
        <v>18</v>
      </c>
      <c r="G77" s="11">
        <v>21</v>
      </c>
      <c r="H77" s="11">
        <v>24</v>
      </c>
      <c r="I77" s="11">
        <v>19</v>
      </c>
      <c r="J77" s="11">
        <v>23</v>
      </c>
      <c r="K77" s="11">
        <v>29</v>
      </c>
    </row>
    <row r="78" spans="1:11" x14ac:dyDescent="0.25">
      <c r="A78" s="46" t="s">
        <v>212</v>
      </c>
      <c r="B78" s="11">
        <v>28</v>
      </c>
      <c r="C78" s="11">
        <v>32</v>
      </c>
      <c r="D78" s="11">
        <v>34</v>
      </c>
      <c r="E78" s="11">
        <v>31</v>
      </c>
      <c r="F78" s="11">
        <v>38</v>
      </c>
      <c r="G78" s="11">
        <v>37</v>
      </c>
      <c r="H78" s="11">
        <v>39</v>
      </c>
      <c r="I78" s="11">
        <v>34</v>
      </c>
      <c r="J78" s="11">
        <v>34</v>
      </c>
      <c r="K78" s="11">
        <v>34</v>
      </c>
    </row>
    <row r="79" spans="1:11" x14ac:dyDescent="0.25">
      <c r="A79" s="46" t="s">
        <v>214</v>
      </c>
      <c r="B79" s="11">
        <v>21</v>
      </c>
      <c r="C79" s="11">
        <v>18</v>
      </c>
      <c r="D79" s="11">
        <v>15</v>
      </c>
      <c r="E79" s="11">
        <v>13</v>
      </c>
      <c r="F79" s="11">
        <v>11</v>
      </c>
      <c r="G79" s="11">
        <v>10</v>
      </c>
      <c r="H79" s="11">
        <v>18</v>
      </c>
      <c r="I79" s="11">
        <v>21</v>
      </c>
      <c r="J79" s="11">
        <v>24</v>
      </c>
      <c r="K79" s="11">
        <v>22</v>
      </c>
    </row>
    <row r="80" spans="1:11" x14ac:dyDescent="0.25">
      <c r="A80" s="46" t="s">
        <v>218</v>
      </c>
      <c r="B80" s="11">
        <v>6</v>
      </c>
      <c r="C80" s="11">
        <v>7</v>
      </c>
      <c r="D80" s="11">
        <v>10</v>
      </c>
      <c r="E80" s="11">
        <v>7</v>
      </c>
      <c r="F80" s="11">
        <v>10</v>
      </c>
      <c r="G80" s="11">
        <v>14</v>
      </c>
      <c r="H80" s="11">
        <v>16</v>
      </c>
      <c r="I80" s="11">
        <v>13</v>
      </c>
      <c r="J80" s="11">
        <v>5</v>
      </c>
      <c r="K80" s="11">
        <v>1</v>
      </c>
    </row>
    <row r="81" spans="1:11" x14ac:dyDescent="0.25">
      <c r="A81" s="46" t="s">
        <v>220</v>
      </c>
      <c r="B81" s="11">
        <v>126</v>
      </c>
      <c r="C81" s="11">
        <v>112</v>
      </c>
      <c r="D81" s="11">
        <v>107</v>
      </c>
      <c r="E81" s="11">
        <v>112</v>
      </c>
      <c r="F81" s="11">
        <v>103</v>
      </c>
      <c r="G81" s="11">
        <v>103</v>
      </c>
      <c r="H81" s="11">
        <v>97</v>
      </c>
      <c r="I81" s="11">
        <v>60</v>
      </c>
      <c r="J81" s="11">
        <v>38</v>
      </c>
      <c r="K81" s="11">
        <v>32</v>
      </c>
    </row>
    <row r="82" spans="1:11" x14ac:dyDescent="0.25">
      <c r="A82" s="46" t="s">
        <v>777</v>
      </c>
      <c r="B82" s="11">
        <v>0</v>
      </c>
      <c r="C82" s="11">
        <v>0</v>
      </c>
      <c r="D82" s="11">
        <v>0</v>
      </c>
      <c r="E82" s="11">
        <v>0</v>
      </c>
      <c r="F82" s="11">
        <v>0</v>
      </c>
      <c r="G82" s="11">
        <v>0</v>
      </c>
      <c r="H82" s="11">
        <v>0</v>
      </c>
      <c r="I82" s="11">
        <v>0</v>
      </c>
      <c r="J82" s="11">
        <v>0</v>
      </c>
      <c r="K82" s="11">
        <v>3</v>
      </c>
    </row>
    <row r="83" spans="1:11" x14ac:dyDescent="0.25">
      <c r="A83" s="46" t="s">
        <v>755</v>
      </c>
      <c r="B83" s="11">
        <v>0</v>
      </c>
      <c r="C83" s="11">
        <v>0</v>
      </c>
      <c r="D83" s="11">
        <v>1</v>
      </c>
      <c r="E83" s="11">
        <v>0</v>
      </c>
      <c r="F83" s="11">
        <v>0</v>
      </c>
      <c r="G83" s="11">
        <v>1</v>
      </c>
      <c r="H83" s="11">
        <v>0</v>
      </c>
      <c r="I83" s="11">
        <v>0</v>
      </c>
      <c r="J83" s="11">
        <v>0</v>
      </c>
      <c r="K83" s="11">
        <v>0</v>
      </c>
    </row>
    <row r="84" spans="1:11" x14ac:dyDescent="0.25">
      <c r="A84" s="46" t="s">
        <v>222</v>
      </c>
      <c r="B84" s="11">
        <v>3</v>
      </c>
      <c r="C84" s="11">
        <v>4</v>
      </c>
      <c r="D84" s="11">
        <v>3</v>
      </c>
      <c r="E84" s="11">
        <v>4</v>
      </c>
      <c r="F84" s="11">
        <v>2</v>
      </c>
      <c r="G84" s="11">
        <v>2</v>
      </c>
      <c r="H84" s="11">
        <v>3</v>
      </c>
      <c r="I84" s="11">
        <v>0</v>
      </c>
      <c r="J84" s="11">
        <v>0</v>
      </c>
      <c r="K84" s="11">
        <v>0</v>
      </c>
    </row>
    <row r="85" spans="1:11" x14ac:dyDescent="0.25">
      <c r="A85" s="46" t="s">
        <v>224</v>
      </c>
      <c r="B85" s="11">
        <v>41</v>
      </c>
      <c r="C85" s="11">
        <v>36</v>
      </c>
      <c r="D85" s="11">
        <v>38</v>
      </c>
      <c r="E85" s="11">
        <v>41</v>
      </c>
      <c r="F85" s="11">
        <v>35</v>
      </c>
      <c r="G85" s="11">
        <v>34</v>
      </c>
      <c r="H85" s="11">
        <v>37</v>
      </c>
      <c r="I85" s="11">
        <v>43</v>
      </c>
      <c r="J85" s="11">
        <v>36</v>
      </c>
      <c r="K85" s="11">
        <v>38</v>
      </c>
    </row>
    <row r="86" spans="1:11" x14ac:dyDescent="0.25">
      <c r="A86" s="46" t="s">
        <v>688</v>
      </c>
      <c r="B86" s="11">
        <v>0</v>
      </c>
      <c r="C86" s="11">
        <v>0</v>
      </c>
      <c r="D86" s="11">
        <v>0</v>
      </c>
      <c r="E86" s="11">
        <v>0</v>
      </c>
      <c r="F86" s="11">
        <v>0</v>
      </c>
      <c r="G86" s="11">
        <v>0</v>
      </c>
      <c r="H86" s="11">
        <v>0</v>
      </c>
      <c r="I86" s="11">
        <v>0</v>
      </c>
      <c r="J86" s="11">
        <v>4</v>
      </c>
      <c r="K86" s="11">
        <v>4</v>
      </c>
    </row>
    <row r="87" spans="1:11" x14ac:dyDescent="0.25">
      <c r="A87" s="46" t="s">
        <v>358</v>
      </c>
      <c r="B87" s="11">
        <v>0</v>
      </c>
      <c r="C87" s="11">
        <v>0</v>
      </c>
      <c r="D87" s="11">
        <v>0</v>
      </c>
      <c r="E87" s="11">
        <v>0</v>
      </c>
      <c r="F87" s="11">
        <v>0</v>
      </c>
      <c r="G87" s="11">
        <v>0</v>
      </c>
      <c r="H87" s="11">
        <v>0</v>
      </c>
      <c r="I87" s="11">
        <v>0</v>
      </c>
      <c r="J87" s="11">
        <v>1</v>
      </c>
      <c r="K87" s="11">
        <v>1</v>
      </c>
    </row>
    <row r="88" spans="1:11" x14ac:dyDescent="0.25">
      <c r="A88" s="46" t="s">
        <v>226</v>
      </c>
      <c r="B88" s="11">
        <v>7</v>
      </c>
      <c r="C88" s="11">
        <v>9</v>
      </c>
      <c r="D88" s="11">
        <v>10</v>
      </c>
      <c r="E88" s="11">
        <v>19</v>
      </c>
      <c r="F88" s="11">
        <v>23</v>
      </c>
      <c r="G88" s="11">
        <v>22</v>
      </c>
      <c r="H88" s="11">
        <v>18</v>
      </c>
      <c r="I88" s="11">
        <v>18</v>
      </c>
      <c r="J88" s="11">
        <v>16</v>
      </c>
      <c r="K88" s="11">
        <v>16</v>
      </c>
    </row>
    <row r="89" spans="1:11" x14ac:dyDescent="0.25">
      <c r="A89" s="46" t="s">
        <v>638</v>
      </c>
      <c r="B89" s="11">
        <v>0</v>
      </c>
      <c r="C89" s="11">
        <v>0</v>
      </c>
      <c r="D89" s="11">
        <v>0</v>
      </c>
      <c r="E89" s="11">
        <v>0</v>
      </c>
      <c r="F89" s="11">
        <v>0</v>
      </c>
      <c r="G89" s="11">
        <v>0</v>
      </c>
      <c r="H89" s="11">
        <v>0</v>
      </c>
      <c r="I89" s="11">
        <v>5</v>
      </c>
      <c r="J89" s="11">
        <v>3</v>
      </c>
      <c r="K89" s="11">
        <v>1</v>
      </c>
    </row>
    <row r="90" spans="1:11" x14ac:dyDescent="0.25">
      <c r="A90" s="46" t="s">
        <v>690</v>
      </c>
      <c r="B90" s="11">
        <v>0</v>
      </c>
      <c r="C90" s="11">
        <v>0</v>
      </c>
      <c r="D90" s="11">
        <v>0</v>
      </c>
      <c r="E90" s="11">
        <v>0</v>
      </c>
      <c r="F90" s="11">
        <v>0</v>
      </c>
      <c r="G90" s="11">
        <v>0</v>
      </c>
      <c r="H90" s="11">
        <v>0</v>
      </c>
      <c r="I90" s="11">
        <v>0</v>
      </c>
      <c r="J90" s="11">
        <v>2</v>
      </c>
      <c r="K90" s="11">
        <v>10</v>
      </c>
    </row>
    <row r="91" spans="1:11" x14ac:dyDescent="0.25">
      <c r="A91" s="46" t="s">
        <v>101</v>
      </c>
      <c r="B91" s="11">
        <v>262</v>
      </c>
      <c r="C91" s="11">
        <v>288</v>
      </c>
      <c r="D91" s="11">
        <v>346</v>
      </c>
      <c r="E91" s="11">
        <v>340</v>
      </c>
      <c r="F91" s="11">
        <v>393</v>
      </c>
      <c r="G91" s="11">
        <v>0</v>
      </c>
      <c r="H91" s="11">
        <v>0</v>
      </c>
      <c r="I91" s="11">
        <v>0</v>
      </c>
      <c r="J91" s="11">
        <v>0</v>
      </c>
      <c r="K91" s="11">
        <v>0</v>
      </c>
    </row>
    <row r="92" spans="1:11" x14ac:dyDescent="0.25">
      <c r="A92" s="46" t="s">
        <v>360</v>
      </c>
      <c r="B92" s="11">
        <v>13</v>
      </c>
      <c r="C92" s="11">
        <v>2</v>
      </c>
      <c r="D92" s="11">
        <v>2</v>
      </c>
      <c r="E92" s="11">
        <v>0</v>
      </c>
      <c r="F92" s="11">
        <v>0</v>
      </c>
      <c r="G92" s="11">
        <v>0</v>
      </c>
      <c r="H92" s="11">
        <v>0</v>
      </c>
      <c r="I92" s="11">
        <v>0</v>
      </c>
      <c r="J92" s="11">
        <v>0</v>
      </c>
      <c r="K92" s="11">
        <v>0</v>
      </c>
    </row>
    <row r="93" spans="1:11" x14ac:dyDescent="0.25">
      <c r="A93" s="46" t="s">
        <v>228</v>
      </c>
      <c r="B93" s="11">
        <v>0</v>
      </c>
      <c r="C93" s="11">
        <v>0</v>
      </c>
      <c r="D93" s="11">
        <v>0</v>
      </c>
      <c r="E93" s="11">
        <v>0</v>
      </c>
      <c r="F93" s="11">
        <v>0</v>
      </c>
      <c r="G93" s="11">
        <v>0</v>
      </c>
      <c r="H93" s="11">
        <v>4</v>
      </c>
      <c r="I93" s="11">
        <v>26</v>
      </c>
      <c r="J93" s="11">
        <v>31</v>
      </c>
      <c r="K93" s="11">
        <v>30</v>
      </c>
    </row>
    <row r="94" spans="1:11" x14ac:dyDescent="0.25">
      <c r="A94" s="46" t="s">
        <v>230</v>
      </c>
      <c r="B94" s="11">
        <v>16</v>
      </c>
      <c r="C94" s="11">
        <v>16</v>
      </c>
      <c r="D94" s="11">
        <v>16</v>
      </c>
      <c r="E94" s="11">
        <v>13</v>
      </c>
      <c r="F94" s="11">
        <v>13</v>
      </c>
      <c r="G94" s="11">
        <v>8</v>
      </c>
      <c r="H94" s="11">
        <v>8</v>
      </c>
      <c r="I94" s="11">
        <v>11</v>
      </c>
      <c r="J94" s="11">
        <v>9</v>
      </c>
      <c r="K94" s="11">
        <v>10</v>
      </c>
    </row>
    <row r="95" spans="1:11" x14ac:dyDescent="0.25">
      <c r="A95" s="46" t="s">
        <v>347</v>
      </c>
      <c r="B95" s="11">
        <v>26</v>
      </c>
      <c r="C95" s="11">
        <v>14</v>
      </c>
      <c r="D95" s="11">
        <v>0</v>
      </c>
      <c r="E95" s="11">
        <v>0</v>
      </c>
      <c r="F95" s="11">
        <v>0</v>
      </c>
      <c r="G95" s="11">
        <v>0</v>
      </c>
      <c r="H95" s="11">
        <v>0</v>
      </c>
      <c r="I95" s="11">
        <v>0</v>
      </c>
      <c r="J95" s="11">
        <v>0</v>
      </c>
      <c r="K95" s="11">
        <v>0</v>
      </c>
    </row>
    <row r="96" spans="1:11" x14ac:dyDescent="0.25">
      <c r="A96" s="46" t="s">
        <v>234</v>
      </c>
      <c r="B96" s="11">
        <v>58</v>
      </c>
      <c r="C96" s="11">
        <v>51</v>
      </c>
      <c r="D96" s="11">
        <v>54</v>
      </c>
      <c r="E96" s="11">
        <v>66</v>
      </c>
      <c r="F96" s="11">
        <v>66</v>
      </c>
      <c r="G96" s="11">
        <v>71</v>
      </c>
      <c r="H96" s="11">
        <v>64</v>
      </c>
      <c r="I96" s="11">
        <v>61</v>
      </c>
      <c r="J96" s="11">
        <v>60</v>
      </c>
      <c r="K96" s="11">
        <v>69</v>
      </c>
    </row>
    <row r="97" spans="1:11" x14ac:dyDescent="0.25">
      <c r="A97" s="46" t="s">
        <v>236</v>
      </c>
      <c r="B97" s="11">
        <v>31</v>
      </c>
      <c r="C97" s="11">
        <v>40</v>
      </c>
      <c r="D97" s="11">
        <v>41</v>
      </c>
      <c r="E97" s="11">
        <v>36</v>
      </c>
      <c r="F97" s="11">
        <v>33</v>
      </c>
      <c r="G97" s="11">
        <v>31</v>
      </c>
      <c r="H97" s="11">
        <v>38</v>
      </c>
      <c r="I97" s="11">
        <v>32</v>
      </c>
      <c r="J97" s="11">
        <v>24</v>
      </c>
      <c r="K97" s="11">
        <v>43</v>
      </c>
    </row>
    <row r="98" spans="1:11" x14ac:dyDescent="0.25">
      <c r="A98" s="46" t="s">
        <v>238</v>
      </c>
      <c r="B98" s="11">
        <v>8</v>
      </c>
      <c r="C98" s="11">
        <v>8</v>
      </c>
      <c r="D98" s="11">
        <v>9</v>
      </c>
      <c r="E98" s="11">
        <v>6</v>
      </c>
      <c r="F98" s="11">
        <v>5</v>
      </c>
      <c r="G98" s="11">
        <v>9</v>
      </c>
      <c r="H98" s="11">
        <v>10</v>
      </c>
      <c r="I98" s="11">
        <v>9</v>
      </c>
      <c r="J98" s="11">
        <v>6</v>
      </c>
      <c r="K98" s="11">
        <v>8</v>
      </c>
    </row>
    <row r="99" spans="1:11" x14ac:dyDescent="0.25">
      <c r="A99" s="46" t="s">
        <v>240</v>
      </c>
      <c r="B99" s="11">
        <v>0</v>
      </c>
      <c r="C99" s="11">
        <v>0</v>
      </c>
      <c r="D99" s="11">
        <v>0</v>
      </c>
      <c r="E99" s="11">
        <v>0</v>
      </c>
      <c r="F99" s="11">
        <v>0</v>
      </c>
      <c r="G99" s="11">
        <v>0</v>
      </c>
      <c r="H99" s="11">
        <v>10</v>
      </c>
      <c r="I99" s="11">
        <v>48</v>
      </c>
      <c r="J99" s="11">
        <v>56</v>
      </c>
      <c r="K99" s="11">
        <v>69</v>
      </c>
    </row>
    <row r="100" spans="1:11" x14ac:dyDescent="0.25">
      <c r="A100" s="46" t="s">
        <v>692</v>
      </c>
      <c r="B100" s="11">
        <v>0</v>
      </c>
      <c r="C100" s="11">
        <v>0</v>
      </c>
      <c r="D100" s="11">
        <v>0</v>
      </c>
      <c r="E100" s="11">
        <v>0</v>
      </c>
      <c r="F100" s="11">
        <v>0</v>
      </c>
      <c r="G100" s="11">
        <v>0</v>
      </c>
      <c r="H100" s="11">
        <v>0</v>
      </c>
      <c r="I100" s="11">
        <v>0</v>
      </c>
      <c r="J100" s="11">
        <v>8</v>
      </c>
      <c r="K100" s="11">
        <v>15</v>
      </c>
    </row>
    <row r="101" spans="1:11" x14ac:dyDescent="0.25">
      <c r="A101" s="46" t="s">
        <v>242</v>
      </c>
      <c r="B101" s="11">
        <v>1</v>
      </c>
      <c r="C101" s="11">
        <v>1</v>
      </c>
      <c r="D101" s="11">
        <v>3</v>
      </c>
      <c r="E101" s="11">
        <v>0</v>
      </c>
      <c r="F101" s="11">
        <v>0</v>
      </c>
      <c r="G101" s="11">
        <v>1</v>
      </c>
      <c r="H101" s="11">
        <v>2</v>
      </c>
      <c r="I101" s="11">
        <v>1</v>
      </c>
      <c r="J101" s="11">
        <v>0</v>
      </c>
      <c r="K101" s="11">
        <v>2</v>
      </c>
    </row>
    <row r="102" spans="1:11" x14ac:dyDescent="0.25">
      <c r="A102" s="46" t="s">
        <v>364</v>
      </c>
      <c r="B102" s="11">
        <v>5</v>
      </c>
      <c r="C102" s="11">
        <v>2</v>
      </c>
      <c r="D102" s="11">
        <v>3</v>
      </c>
      <c r="E102" s="11">
        <v>0</v>
      </c>
      <c r="F102" s="11">
        <v>0</v>
      </c>
      <c r="G102" s="11">
        <v>0</v>
      </c>
      <c r="H102" s="11">
        <v>0</v>
      </c>
      <c r="I102" s="11">
        <v>0</v>
      </c>
      <c r="J102" s="11">
        <v>0</v>
      </c>
      <c r="K102" s="11">
        <v>0</v>
      </c>
    </row>
    <row r="103" spans="1:11" x14ac:dyDescent="0.25">
      <c r="A103" s="46" t="s">
        <v>254</v>
      </c>
      <c r="B103" s="11">
        <v>74</v>
      </c>
      <c r="C103" s="11">
        <v>68</v>
      </c>
      <c r="D103" s="11">
        <v>78</v>
      </c>
      <c r="E103" s="11">
        <v>80</v>
      </c>
      <c r="F103" s="11">
        <v>77</v>
      </c>
      <c r="G103" s="11">
        <v>74</v>
      </c>
      <c r="H103" s="11">
        <v>60</v>
      </c>
      <c r="I103" s="11">
        <v>49</v>
      </c>
      <c r="J103" s="11">
        <v>47</v>
      </c>
      <c r="K103" s="11">
        <v>42</v>
      </c>
    </row>
    <row r="104" spans="1:11" x14ac:dyDescent="0.25">
      <c r="A104" s="46" t="s">
        <v>256</v>
      </c>
      <c r="B104" s="11">
        <v>0</v>
      </c>
      <c r="C104" s="11">
        <v>0</v>
      </c>
      <c r="D104" s="11">
        <v>0</v>
      </c>
      <c r="E104" s="11">
        <v>0</v>
      </c>
      <c r="F104" s="11">
        <v>0</v>
      </c>
      <c r="G104" s="11">
        <v>0</v>
      </c>
      <c r="H104" s="11">
        <v>1</v>
      </c>
      <c r="I104" s="11">
        <v>5</v>
      </c>
      <c r="J104" s="11">
        <v>9</v>
      </c>
      <c r="K104" s="11">
        <v>13</v>
      </c>
    </row>
    <row r="105" spans="1:11" x14ac:dyDescent="0.25">
      <c r="A105" s="46" t="s">
        <v>366</v>
      </c>
      <c r="B105" s="11">
        <v>0</v>
      </c>
      <c r="C105" s="11">
        <v>0</v>
      </c>
      <c r="D105" s="11">
        <v>1</v>
      </c>
      <c r="E105" s="11">
        <v>0</v>
      </c>
      <c r="F105" s="11">
        <v>0</v>
      </c>
      <c r="G105" s="11">
        <v>0</v>
      </c>
      <c r="H105" s="11">
        <v>0</v>
      </c>
      <c r="I105" s="11">
        <v>0</v>
      </c>
      <c r="J105" s="11">
        <v>0</v>
      </c>
      <c r="K105" s="11">
        <v>0</v>
      </c>
    </row>
    <row r="106" spans="1:11" x14ac:dyDescent="0.25">
      <c r="A106" s="46" t="s">
        <v>258</v>
      </c>
      <c r="B106" s="11">
        <v>55</v>
      </c>
      <c r="C106" s="11">
        <v>55</v>
      </c>
      <c r="D106" s="11">
        <v>63</v>
      </c>
      <c r="E106" s="11">
        <v>62</v>
      </c>
      <c r="F106" s="11">
        <v>76</v>
      </c>
      <c r="G106" s="11">
        <v>68</v>
      </c>
      <c r="H106" s="11">
        <v>62</v>
      </c>
      <c r="I106" s="11">
        <v>59</v>
      </c>
      <c r="J106" s="11">
        <v>67</v>
      </c>
      <c r="K106" s="11">
        <v>71</v>
      </c>
    </row>
    <row r="107" spans="1:11" x14ac:dyDescent="0.25">
      <c r="A107" s="46" t="s">
        <v>694</v>
      </c>
      <c r="B107" s="11">
        <v>0</v>
      </c>
      <c r="C107" s="11">
        <v>0</v>
      </c>
      <c r="D107" s="11">
        <v>0</v>
      </c>
      <c r="E107" s="11">
        <v>0</v>
      </c>
      <c r="F107" s="11">
        <v>0</v>
      </c>
      <c r="G107" s="11">
        <v>0</v>
      </c>
      <c r="H107" s="11">
        <v>0</v>
      </c>
      <c r="I107" s="11">
        <v>0</v>
      </c>
      <c r="J107" s="11">
        <v>3</v>
      </c>
      <c r="K107" s="11">
        <v>7</v>
      </c>
    </row>
    <row r="108" spans="1:11" x14ac:dyDescent="0.25">
      <c r="A108" s="46" t="s">
        <v>260</v>
      </c>
      <c r="B108" s="11">
        <v>17</v>
      </c>
      <c r="C108" s="11">
        <v>14</v>
      </c>
      <c r="D108" s="11">
        <v>15</v>
      </c>
      <c r="E108" s="11">
        <v>12</v>
      </c>
      <c r="F108" s="11">
        <v>12</v>
      </c>
      <c r="G108" s="11">
        <v>15</v>
      </c>
      <c r="H108" s="11">
        <v>15</v>
      </c>
      <c r="I108" s="11">
        <v>11</v>
      </c>
      <c r="J108" s="11">
        <v>6</v>
      </c>
      <c r="K108" s="11">
        <v>4</v>
      </c>
    </row>
    <row r="109" spans="1:11" x14ac:dyDescent="0.25">
      <c r="A109" s="46" t="s">
        <v>262</v>
      </c>
      <c r="B109" s="11">
        <v>41</v>
      </c>
      <c r="C109" s="11">
        <v>39</v>
      </c>
      <c r="D109" s="11">
        <v>44</v>
      </c>
      <c r="E109" s="11">
        <v>39</v>
      </c>
      <c r="F109" s="11">
        <v>36</v>
      </c>
      <c r="G109" s="11">
        <v>45</v>
      </c>
      <c r="H109" s="11">
        <v>47</v>
      </c>
      <c r="I109" s="11">
        <v>50</v>
      </c>
      <c r="J109" s="11">
        <v>39</v>
      </c>
      <c r="K109" s="11">
        <v>40</v>
      </c>
    </row>
    <row r="110" spans="1:11" x14ac:dyDescent="0.25">
      <c r="A110" s="46" t="s">
        <v>264</v>
      </c>
      <c r="B110" s="11">
        <v>6</v>
      </c>
      <c r="C110" s="11">
        <v>6</v>
      </c>
      <c r="D110" s="11">
        <v>4</v>
      </c>
      <c r="E110" s="11">
        <v>6</v>
      </c>
      <c r="F110" s="11">
        <v>4</v>
      </c>
      <c r="G110" s="11">
        <v>6</v>
      </c>
      <c r="H110" s="11">
        <v>4</v>
      </c>
      <c r="I110" s="11">
        <v>4</v>
      </c>
      <c r="J110" s="11">
        <v>2</v>
      </c>
      <c r="K110" s="11">
        <v>3</v>
      </c>
    </row>
    <row r="111" spans="1:11" x14ac:dyDescent="0.25">
      <c r="A111" s="46" t="s">
        <v>741</v>
      </c>
      <c r="B111" s="11">
        <v>0</v>
      </c>
      <c r="C111" s="11">
        <v>0</v>
      </c>
      <c r="D111" s="11">
        <v>0</v>
      </c>
      <c r="E111" s="11">
        <v>0</v>
      </c>
      <c r="F111" s="11">
        <v>0</v>
      </c>
      <c r="G111" s="11">
        <v>0</v>
      </c>
      <c r="H111" s="11">
        <v>0</v>
      </c>
      <c r="I111" s="11">
        <v>0</v>
      </c>
      <c r="J111" s="11">
        <v>0</v>
      </c>
      <c r="K111" s="11">
        <v>3</v>
      </c>
    </row>
    <row r="112" spans="1:11" x14ac:dyDescent="0.25">
      <c r="A112" s="46" t="s">
        <v>266</v>
      </c>
      <c r="B112" s="11">
        <v>63</v>
      </c>
      <c r="C112" s="11">
        <v>57</v>
      </c>
      <c r="D112" s="11">
        <v>42</v>
      </c>
      <c r="E112" s="11">
        <v>37</v>
      </c>
      <c r="F112" s="11">
        <v>39</v>
      </c>
      <c r="G112" s="11">
        <v>43</v>
      </c>
      <c r="H112" s="11">
        <v>40</v>
      </c>
      <c r="I112" s="11">
        <v>48</v>
      </c>
      <c r="J112" s="11">
        <v>50</v>
      </c>
      <c r="K112" s="11">
        <v>51</v>
      </c>
    </row>
    <row r="113" spans="1:11" x14ac:dyDescent="0.25">
      <c r="A113" s="46" t="s">
        <v>270</v>
      </c>
      <c r="B113" s="11">
        <v>20</v>
      </c>
      <c r="C113" s="11">
        <v>15</v>
      </c>
      <c r="D113" s="11">
        <v>18</v>
      </c>
      <c r="E113" s="11">
        <v>19</v>
      </c>
      <c r="F113" s="11">
        <v>16</v>
      </c>
      <c r="G113" s="11">
        <v>17</v>
      </c>
      <c r="H113" s="11">
        <v>5</v>
      </c>
      <c r="I113" s="11">
        <v>3</v>
      </c>
      <c r="J113" s="11">
        <v>3</v>
      </c>
      <c r="K113" s="11">
        <v>6</v>
      </c>
    </row>
    <row r="114" spans="1:11" x14ac:dyDescent="0.25">
      <c r="A114" s="46" t="s">
        <v>272</v>
      </c>
      <c r="B114" s="11">
        <v>21</v>
      </c>
      <c r="C114" s="11">
        <v>23</v>
      </c>
      <c r="D114" s="11">
        <v>19</v>
      </c>
      <c r="E114" s="11">
        <v>14</v>
      </c>
      <c r="F114" s="11">
        <v>13</v>
      </c>
      <c r="G114" s="11">
        <v>8</v>
      </c>
      <c r="H114" s="11">
        <v>14</v>
      </c>
      <c r="I114" s="11">
        <v>19</v>
      </c>
      <c r="J114" s="11">
        <v>17</v>
      </c>
      <c r="K114" s="11">
        <v>16</v>
      </c>
    </row>
    <row r="115" spans="1:11" x14ac:dyDescent="0.25">
      <c r="A115" s="46" t="s">
        <v>274</v>
      </c>
      <c r="B115" s="11">
        <v>14</v>
      </c>
      <c r="C115" s="11">
        <v>14</v>
      </c>
      <c r="D115" s="11">
        <v>15</v>
      </c>
      <c r="E115" s="11">
        <v>16</v>
      </c>
      <c r="F115" s="11">
        <v>10</v>
      </c>
      <c r="G115" s="11">
        <v>11</v>
      </c>
      <c r="H115" s="11">
        <v>9</v>
      </c>
      <c r="I115" s="11">
        <v>13</v>
      </c>
      <c r="J115" s="11">
        <v>12</v>
      </c>
      <c r="K115" s="11">
        <v>17</v>
      </c>
    </row>
    <row r="116" spans="1:11" x14ac:dyDescent="0.25">
      <c r="A116" s="46" t="s">
        <v>114</v>
      </c>
      <c r="B116" s="11">
        <v>95</v>
      </c>
      <c r="C116" s="11">
        <v>100</v>
      </c>
      <c r="D116" s="11">
        <v>103</v>
      </c>
      <c r="E116" s="11">
        <v>109</v>
      </c>
      <c r="F116" s="11">
        <v>96</v>
      </c>
      <c r="G116" s="11">
        <v>0</v>
      </c>
      <c r="H116" s="11">
        <v>0</v>
      </c>
      <c r="I116" s="11">
        <v>0</v>
      </c>
      <c r="J116" s="11">
        <v>0</v>
      </c>
      <c r="K116" s="11">
        <v>0</v>
      </c>
    </row>
    <row r="117" spans="1:11" x14ac:dyDescent="0.25">
      <c r="A117" s="46" t="s">
        <v>276</v>
      </c>
      <c r="B117" s="11">
        <v>23</v>
      </c>
      <c r="C117" s="11">
        <v>21</v>
      </c>
      <c r="D117" s="11">
        <v>14</v>
      </c>
      <c r="E117" s="11">
        <v>16</v>
      </c>
      <c r="F117" s="11">
        <v>14</v>
      </c>
      <c r="G117" s="11">
        <v>14</v>
      </c>
      <c r="H117" s="11">
        <v>20</v>
      </c>
      <c r="I117" s="11">
        <v>35</v>
      </c>
      <c r="J117" s="11">
        <v>33</v>
      </c>
      <c r="K117" s="11">
        <v>34</v>
      </c>
    </row>
    <row r="118" spans="1:11" x14ac:dyDescent="0.25">
      <c r="A118" s="46" t="s">
        <v>278</v>
      </c>
      <c r="B118" s="11">
        <v>34</v>
      </c>
      <c r="C118" s="11">
        <v>31</v>
      </c>
      <c r="D118" s="11">
        <v>30</v>
      </c>
      <c r="E118" s="11">
        <v>26</v>
      </c>
      <c r="F118" s="11">
        <v>21</v>
      </c>
      <c r="G118" s="11">
        <v>20</v>
      </c>
      <c r="H118" s="11">
        <v>13</v>
      </c>
      <c r="I118" s="11">
        <v>13</v>
      </c>
      <c r="J118" s="11">
        <v>12</v>
      </c>
      <c r="K118" s="11">
        <v>10</v>
      </c>
    </row>
    <row r="119" spans="1:11" x14ac:dyDescent="0.25">
      <c r="A119" s="46" t="s">
        <v>374</v>
      </c>
      <c r="B119" s="11">
        <v>0</v>
      </c>
      <c r="C119" s="11">
        <v>0</v>
      </c>
      <c r="D119" s="11">
        <v>0</v>
      </c>
      <c r="E119" s="11">
        <v>1</v>
      </c>
      <c r="F119" s="11">
        <v>1</v>
      </c>
      <c r="G119" s="11">
        <v>0</v>
      </c>
      <c r="H119" s="11">
        <v>0</v>
      </c>
      <c r="I119" s="11">
        <v>0</v>
      </c>
      <c r="J119" s="11">
        <v>0</v>
      </c>
      <c r="K119" s="11">
        <v>0</v>
      </c>
    </row>
    <row r="120" spans="1:11" x14ac:dyDescent="0.25">
      <c r="A120" s="46" t="s">
        <v>280</v>
      </c>
      <c r="B120" s="11">
        <v>1</v>
      </c>
      <c r="C120" s="11">
        <v>4</v>
      </c>
      <c r="D120" s="11">
        <v>6</v>
      </c>
      <c r="E120" s="11">
        <v>11</v>
      </c>
      <c r="F120" s="11">
        <v>11</v>
      </c>
      <c r="G120" s="11">
        <v>12</v>
      </c>
      <c r="H120" s="11">
        <v>21</v>
      </c>
      <c r="I120" s="11">
        <v>14</v>
      </c>
      <c r="J120" s="11">
        <v>15</v>
      </c>
      <c r="K120" s="11">
        <v>17</v>
      </c>
    </row>
    <row r="121" spans="1:11" x14ac:dyDescent="0.25">
      <c r="A121" s="46" t="s">
        <v>282</v>
      </c>
      <c r="B121" s="11">
        <v>0</v>
      </c>
      <c r="C121" s="11">
        <v>0</v>
      </c>
      <c r="D121" s="11">
        <v>0</v>
      </c>
      <c r="E121" s="11">
        <v>0</v>
      </c>
      <c r="F121" s="11">
        <v>2</v>
      </c>
      <c r="G121" s="11">
        <v>15</v>
      </c>
      <c r="H121" s="11">
        <v>20</v>
      </c>
      <c r="I121" s="11">
        <v>30</v>
      </c>
      <c r="J121" s="11">
        <v>32</v>
      </c>
      <c r="K121" s="11">
        <v>21</v>
      </c>
    </row>
    <row r="122" spans="1:11" x14ac:dyDescent="0.25">
      <c r="A122" s="46" t="s">
        <v>284</v>
      </c>
      <c r="B122" s="11">
        <v>3</v>
      </c>
      <c r="C122" s="11">
        <v>4</v>
      </c>
      <c r="D122" s="11">
        <v>1</v>
      </c>
      <c r="E122" s="11">
        <v>3</v>
      </c>
      <c r="F122" s="11">
        <v>4</v>
      </c>
      <c r="G122" s="11">
        <v>7</v>
      </c>
      <c r="H122" s="11">
        <v>7</v>
      </c>
      <c r="I122" s="11">
        <v>7</v>
      </c>
      <c r="J122" s="11">
        <v>6</v>
      </c>
      <c r="K122" s="11">
        <v>4</v>
      </c>
    </row>
    <row r="123" spans="1:11" x14ac:dyDescent="0.25">
      <c r="A123" s="46" t="s">
        <v>286</v>
      </c>
      <c r="B123" s="11">
        <v>22</v>
      </c>
      <c r="C123" s="11">
        <v>17</v>
      </c>
      <c r="D123" s="11">
        <v>16</v>
      </c>
      <c r="E123" s="11">
        <v>16</v>
      </c>
      <c r="F123" s="11">
        <v>21</v>
      </c>
      <c r="G123" s="11">
        <v>21</v>
      </c>
      <c r="H123" s="11">
        <v>21</v>
      </c>
      <c r="I123" s="11">
        <v>19</v>
      </c>
      <c r="J123" s="11">
        <v>21</v>
      </c>
      <c r="K123" s="11">
        <v>20</v>
      </c>
    </row>
    <row r="124" spans="1:11" x14ac:dyDescent="0.25">
      <c r="A124" s="45" t="s">
        <v>438</v>
      </c>
      <c r="B124" s="11">
        <v>1199</v>
      </c>
      <c r="C124" s="11">
        <v>1162</v>
      </c>
      <c r="D124" s="11">
        <v>1214</v>
      </c>
      <c r="E124" s="11">
        <v>1202</v>
      </c>
      <c r="F124" s="11">
        <v>1225</v>
      </c>
      <c r="G124" s="11">
        <v>764</v>
      </c>
      <c r="H124" s="11">
        <v>769</v>
      </c>
      <c r="I124" s="11">
        <v>806</v>
      </c>
      <c r="J124" s="11">
        <v>785</v>
      </c>
      <c r="K124" s="11">
        <v>847</v>
      </c>
    </row>
    <row r="125" spans="1:11" x14ac:dyDescent="0.25">
      <c r="A125" s="45" t="s">
        <v>300</v>
      </c>
      <c r="B125" s="11"/>
      <c r="C125" s="11"/>
      <c r="D125" s="11"/>
      <c r="E125" s="11"/>
      <c r="F125" s="11"/>
      <c r="G125" s="11"/>
      <c r="H125" s="11"/>
      <c r="I125" s="11"/>
      <c r="J125" s="11"/>
      <c r="K125" s="11"/>
    </row>
    <row r="126" spans="1:11" x14ac:dyDescent="0.25">
      <c r="A126" s="46" t="s">
        <v>196</v>
      </c>
      <c r="B126" s="11">
        <v>0</v>
      </c>
      <c r="C126" s="11">
        <v>0</v>
      </c>
      <c r="D126" s="11">
        <v>0</v>
      </c>
      <c r="E126" s="11">
        <v>0</v>
      </c>
      <c r="F126" s="11">
        <v>0</v>
      </c>
      <c r="G126" s="11">
        <v>53</v>
      </c>
      <c r="H126" s="11">
        <v>42</v>
      </c>
      <c r="I126" s="11">
        <v>52</v>
      </c>
      <c r="J126" s="11">
        <v>61</v>
      </c>
      <c r="K126" s="11">
        <v>73</v>
      </c>
    </row>
    <row r="127" spans="1:11" x14ac:dyDescent="0.25">
      <c r="A127" s="46" t="s">
        <v>112</v>
      </c>
      <c r="B127" s="11">
        <v>0</v>
      </c>
      <c r="C127" s="11">
        <v>0</v>
      </c>
      <c r="D127" s="11">
        <v>0</v>
      </c>
      <c r="E127" s="11">
        <v>0</v>
      </c>
      <c r="F127" s="11">
        <v>0</v>
      </c>
      <c r="G127" s="11">
        <v>0</v>
      </c>
      <c r="H127" s="11">
        <v>1</v>
      </c>
      <c r="I127" s="11">
        <v>19</v>
      </c>
      <c r="J127" s="11">
        <v>34</v>
      </c>
      <c r="K127" s="11">
        <v>57</v>
      </c>
    </row>
    <row r="128" spans="1:11" x14ac:dyDescent="0.25">
      <c r="A128" s="45" t="s">
        <v>445</v>
      </c>
      <c r="B128" s="11">
        <v>0</v>
      </c>
      <c r="C128" s="11">
        <v>0</v>
      </c>
      <c r="D128" s="11">
        <v>0</v>
      </c>
      <c r="E128" s="11">
        <v>0</v>
      </c>
      <c r="F128" s="11">
        <v>0</v>
      </c>
      <c r="G128" s="11">
        <v>53</v>
      </c>
      <c r="H128" s="11">
        <v>43</v>
      </c>
      <c r="I128" s="11">
        <v>71</v>
      </c>
      <c r="J128" s="11">
        <v>95</v>
      </c>
      <c r="K128" s="11">
        <v>130</v>
      </c>
    </row>
    <row r="129" spans="1:11" x14ac:dyDescent="0.25">
      <c r="A129" s="66" t="s">
        <v>407</v>
      </c>
      <c r="B129" s="67">
        <v>5662</v>
      </c>
      <c r="C129" s="67">
        <v>5721</v>
      </c>
      <c r="D129" s="67">
        <v>5829</v>
      </c>
      <c r="E129" s="67">
        <v>5917</v>
      </c>
      <c r="F129" s="67">
        <v>5828</v>
      </c>
      <c r="G129" s="67">
        <v>5764</v>
      </c>
      <c r="H129" s="67">
        <v>5642</v>
      </c>
      <c r="I129" s="67">
        <v>5778</v>
      </c>
      <c r="J129" s="67">
        <v>5710</v>
      </c>
      <c r="K129" s="67">
        <v>5903</v>
      </c>
    </row>
  </sheetData>
  <hyperlinks>
    <hyperlink ref="M2:O3" location="'Table of Contents'!A1" display="Click here to return to Table of Contents" xr:uid="{3534B5CC-AECE-4582-BF66-D977ABA9F93A}"/>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343D-1B1A-42F5-8DE7-15DC1478F9BD}">
  <dimension ref="A1:G39"/>
  <sheetViews>
    <sheetView workbookViewId="0"/>
  </sheetViews>
  <sheetFormatPr defaultRowHeight="15" x14ac:dyDescent="0.25"/>
  <cols>
    <col min="1" max="1" width="25.7109375" bestFit="1" customWidth="1"/>
  </cols>
  <sheetData>
    <row r="1" spans="1:7" ht="23.25" x14ac:dyDescent="0.35">
      <c r="A1" s="56" t="s">
        <v>402</v>
      </c>
      <c r="B1" s="56"/>
      <c r="C1" s="56"/>
      <c r="D1" s="56"/>
      <c r="E1" s="56"/>
      <c r="F1" s="56"/>
      <c r="G1" s="52"/>
    </row>
    <row r="2" spans="1:7" ht="23.25" x14ac:dyDescent="0.35">
      <c r="A2" s="56" t="s">
        <v>403</v>
      </c>
      <c r="B2" s="56"/>
      <c r="C2" s="56"/>
      <c r="D2" s="56"/>
      <c r="E2" s="56"/>
      <c r="F2" s="56"/>
      <c r="G2" s="52"/>
    </row>
    <row r="3" spans="1:7" ht="23.25" x14ac:dyDescent="0.35">
      <c r="A3" s="56" t="s">
        <v>729</v>
      </c>
      <c r="B3" s="56"/>
      <c r="C3" s="56"/>
      <c r="D3" s="56"/>
      <c r="E3" s="56"/>
      <c r="F3" s="56"/>
      <c r="G3" s="52"/>
    </row>
    <row r="7" spans="1:7" x14ac:dyDescent="0.25">
      <c r="A7" s="65" t="s">
        <v>394</v>
      </c>
      <c r="B7" s="64" t="s">
        <v>400</v>
      </c>
      <c r="C7" s="64" t="s">
        <v>401</v>
      </c>
      <c r="D7" s="64" t="s">
        <v>615</v>
      </c>
      <c r="E7" s="64" t="s">
        <v>671</v>
      </c>
      <c r="F7" s="64" t="s">
        <v>728</v>
      </c>
    </row>
    <row r="8" spans="1:7" x14ac:dyDescent="0.25">
      <c r="A8" s="45" t="s">
        <v>292</v>
      </c>
      <c r="B8" s="11"/>
      <c r="C8" s="11"/>
      <c r="D8" s="11"/>
      <c r="E8" s="11"/>
      <c r="F8" s="11"/>
    </row>
    <row r="9" spans="1:7" x14ac:dyDescent="0.25">
      <c r="A9" s="46" t="s">
        <v>391</v>
      </c>
      <c r="B9" s="11">
        <v>2</v>
      </c>
      <c r="C9" s="11">
        <v>0</v>
      </c>
      <c r="D9" s="11">
        <v>2</v>
      </c>
      <c r="E9" s="11">
        <v>0</v>
      </c>
      <c r="F9" s="11">
        <v>6</v>
      </c>
    </row>
    <row r="10" spans="1:7" x14ac:dyDescent="0.25">
      <c r="A10" s="46" t="s">
        <v>392</v>
      </c>
      <c r="B10" s="11">
        <v>0</v>
      </c>
      <c r="C10" s="11">
        <v>0</v>
      </c>
      <c r="D10" s="11">
        <v>0</v>
      </c>
      <c r="E10" s="11">
        <v>0</v>
      </c>
      <c r="F10" s="11">
        <v>0</v>
      </c>
    </row>
    <row r="11" spans="1:7" x14ac:dyDescent="0.25">
      <c r="A11" s="46" t="s">
        <v>393</v>
      </c>
      <c r="B11" s="11">
        <v>0</v>
      </c>
      <c r="C11" s="11">
        <v>0</v>
      </c>
      <c r="D11" s="11">
        <v>0</v>
      </c>
      <c r="E11" s="11">
        <v>0</v>
      </c>
      <c r="F11" s="11">
        <v>0</v>
      </c>
    </row>
    <row r="12" spans="1:7" x14ac:dyDescent="0.25">
      <c r="A12" s="45" t="s">
        <v>296</v>
      </c>
      <c r="B12" s="11"/>
      <c r="C12" s="11"/>
      <c r="D12" s="11"/>
      <c r="E12" s="11"/>
      <c r="F12" s="11"/>
    </row>
    <row r="13" spans="1:7" x14ac:dyDescent="0.25">
      <c r="A13" s="46" t="s">
        <v>391</v>
      </c>
      <c r="B13" s="11">
        <v>347</v>
      </c>
      <c r="C13" s="11">
        <v>543</v>
      </c>
      <c r="D13" s="11">
        <v>706</v>
      </c>
      <c r="E13" s="11">
        <v>864</v>
      </c>
      <c r="F13" s="11">
        <v>2288</v>
      </c>
    </row>
    <row r="14" spans="1:7" x14ac:dyDescent="0.25">
      <c r="A14" s="46" t="s">
        <v>392</v>
      </c>
      <c r="B14" s="11">
        <v>223</v>
      </c>
      <c r="C14" s="11">
        <v>317</v>
      </c>
      <c r="D14" s="11">
        <v>549</v>
      </c>
      <c r="E14" s="11">
        <v>660</v>
      </c>
      <c r="F14" s="11">
        <v>869</v>
      </c>
    </row>
    <row r="15" spans="1:7" x14ac:dyDescent="0.25">
      <c r="A15" s="46" t="s">
        <v>393</v>
      </c>
      <c r="B15" s="11">
        <v>65</v>
      </c>
      <c r="C15" s="11">
        <v>68</v>
      </c>
      <c r="D15" s="11">
        <v>82</v>
      </c>
      <c r="E15" s="11">
        <v>57</v>
      </c>
      <c r="F15" s="11">
        <v>90</v>
      </c>
    </row>
    <row r="16" spans="1:7" x14ac:dyDescent="0.25">
      <c r="A16" s="45" t="s">
        <v>297</v>
      </c>
      <c r="B16" s="11"/>
      <c r="C16" s="11"/>
      <c r="D16" s="11"/>
      <c r="E16" s="11"/>
      <c r="F16" s="11"/>
    </row>
    <row r="17" spans="1:6" x14ac:dyDescent="0.25">
      <c r="A17" s="46" t="s">
        <v>391</v>
      </c>
      <c r="B17" s="11">
        <v>888</v>
      </c>
      <c r="C17" s="11">
        <v>1258</v>
      </c>
      <c r="D17" s="11">
        <v>1260</v>
      </c>
      <c r="E17" s="11">
        <v>1359</v>
      </c>
      <c r="F17" s="11">
        <v>4610</v>
      </c>
    </row>
    <row r="18" spans="1:6" x14ac:dyDescent="0.25">
      <c r="A18" s="46" t="s">
        <v>392</v>
      </c>
      <c r="B18" s="11">
        <v>604</v>
      </c>
      <c r="C18" s="11">
        <v>803</v>
      </c>
      <c r="D18" s="11">
        <v>1038</v>
      </c>
      <c r="E18" s="11">
        <v>1180</v>
      </c>
      <c r="F18" s="11">
        <v>2089</v>
      </c>
    </row>
    <row r="19" spans="1:6" x14ac:dyDescent="0.25">
      <c r="A19" s="46" t="s">
        <v>393</v>
      </c>
      <c r="B19" s="11">
        <v>171</v>
      </c>
      <c r="C19" s="11">
        <v>185</v>
      </c>
      <c r="D19" s="11">
        <v>224</v>
      </c>
      <c r="E19" s="11">
        <v>223</v>
      </c>
      <c r="F19" s="11">
        <v>214</v>
      </c>
    </row>
    <row r="20" spans="1:6" x14ac:dyDescent="0.25">
      <c r="A20" s="45" t="s">
        <v>298</v>
      </c>
      <c r="B20" s="11"/>
      <c r="C20" s="11"/>
      <c r="D20" s="11"/>
      <c r="E20" s="11"/>
      <c r="F20" s="11"/>
    </row>
    <row r="21" spans="1:6" x14ac:dyDescent="0.25">
      <c r="A21" s="46" t="s">
        <v>391</v>
      </c>
      <c r="B21" s="11">
        <v>3407</v>
      </c>
      <c r="C21" s="11">
        <v>3733</v>
      </c>
      <c r="D21" s="11">
        <v>3817</v>
      </c>
      <c r="E21" s="11">
        <v>3866</v>
      </c>
      <c r="F21" s="11">
        <v>6738</v>
      </c>
    </row>
    <row r="22" spans="1:6" x14ac:dyDescent="0.25">
      <c r="A22" s="46" t="s">
        <v>392</v>
      </c>
      <c r="B22" s="11">
        <v>2727</v>
      </c>
      <c r="C22" s="11">
        <v>2864</v>
      </c>
      <c r="D22" s="11">
        <v>3434</v>
      </c>
      <c r="E22" s="11">
        <v>3493</v>
      </c>
      <c r="F22" s="11">
        <v>4506</v>
      </c>
    </row>
    <row r="23" spans="1:6" x14ac:dyDescent="0.25">
      <c r="A23" s="46" t="s">
        <v>393</v>
      </c>
      <c r="B23" s="11">
        <v>853</v>
      </c>
      <c r="C23" s="11">
        <v>742</v>
      </c>
      <c r="D23" s="11">
        <v>876</v>
      </c>
      <c r="E23" s="11">
        <v>850</v>
      </c>
      <c r="F23" s="11">
        <v>854</v>
      </c>
    </row>
    <row r="24" spans="1:6" x14ac:dyDescent="0.25">
      <c r="A24" s="45" t="s">
        <v>299</v>
      </c>
      <c r="B24" s="11"/>
      <c r="C24" s="11"/>
      <c r="D24" s="11"/>
      <c r="E24" s="11"/>
      <c r="F24" s="11"/>
    </row>
    <row r="25" spans="1:6" x14ac:dyDescent="0.25">
      <c r="A25" s="46" t="s">
        <v>391</v>
      </c>
      <c r="B25" s="11">
        <v>153</v>
      </c>
      <c r="C25" s="11">
        <v>178</v>
      </c>
      <c r="D25" s="11">
        <v>232</v>
      </c>
      <c r="E25" s="11">
        <v>321</v>
      </c>
      <c r="F25" s="11">
        <v>571</v>
      </c>
    </row>
    <row r="26" spans="1:6" x14ac:dyDescent="0.25">
      <c r="A26" s="46" t="s">
        <v>392</v>
      </c>
      <c r="B26" s="11">
        <v>116</v>
      </c>
      <c r="C26" s="11">
        <v>131</v>
      </c>
      <c r="D26" s="11">
        <v>208</v>
      </c>
      <c r="E26" s="11">
        <v>285</v>
      </c>
      <c r="F26" s="11">
        <v>355</v>
      </c>
    </row>
    <row r="27" spans="1:6" x14ac:dyDescent="0.25">
      <c r="A27" s="46" t="s">
        <v>393</v>
      </c>
      <c r="B27" s="11">
        <v>44</v>
      </c>
      <c r="C27" s="11">
        <v>34</v>
      </c>
      <c r="D27" s="11">
        <v>64</v>
      </c>
      <c r="E27" s="11">
        <v>58</v>
      </c>
      <c r="F27" s="11">
        <v>55</v>
      </c>
    </row>
    <row r="28" spans="1:6" x14ac:dyDescent="0.25">
      <c r="A28" s="45" t="s">
        <v>388</v>
      </c>
      <c r="B28" s="11"/>
      <c r="C28" s="11"/>
      <c r="D28" s="11"/>
      <c r="E28" s="11"/>
      <c r="F28" s="11"/>
    </row>
    <row r="29" spans="1:6" x14ac:dyDescent="0.25">
      <c r="A29" s="46" t="s">
        <v>391</v>
      </c>
      <c r="B29" s="11">
        <v>41</v>
      </c>
      <c r="C29" s="11">
        <v>41</v>
      </c>
      <c r="D29" s="11">
        <v>87</v>
      </c>
      <c r="E29" s="11">
        <v>119</v>
      </c>
      <c r="F29" s="11">
        <v>362</v>
      </c>
    </row>
    <row r="30" spans="1:6" x14ac:dyDescent="0.25">
      <c r="A30" s="46" t="s">
        <v>392</v>
      </c>
      <c r="B30" s="11">
        <v>27</v>
      </c>
      <c r="C30" s="11">
        <v>24</v>
      </c>
      <c r="D30" s="11">
        <v>72</v>
      </c>
      <c r="E30" s="11">
        <v>103</v>
      </c>
      <c r="F30" s="11">
        <v>164</v>
      </c>
    </row>
    <row r="31" spans="1:6" x14ac:dyDescent="0.25">
      <c r="A31" s="46" t="s">
        <v>393</v>
      </c>
      <c r="B31" s="11">
        <v>2</v>
      </c>
      <c r="C31" s="11">
        <v>6</v>
      </c>
      <c r="D31" s="11">
        <v>24</v>
      </c>
      <c r="E31" s="11">
        <v>24</v>
      </c>
      <c r="F31" s="11">
        <v>31</v>
      </c>
    </row>
    <row r="32" spans="1:6" x14ac:dyDescent="0.25">
      <c r="A32" s="45" t="s">
        <v>301</v>
      </c>
      <c r="B32" s="11"/>
      <c r="C32" s="11"/>
      <c r="D32" s="11"/>
      <c r="E32" s="11"/>
      <c r="F32" s="11"/>
    </row>
    <row r="33" spans="1:6" x14ac:dyDescent="0.25">
      <c r="A33" s="46" t="s">
        <v>391</v>
      </c>
      <c r="B33" s="11">
        <v>1140</v>
      </c>
      <c r="C33" s="11">
        <v>1722</v>
      </c>
      <c r="D33" s="11">
        <v>1937</v>
      </c>
      <c r="E33" s="11">
        <v>2040</v>
      </c>
      <c r="F33" s="11">
        <v>5990</v>
      </c>
    </row>
    <row r="34" spans="1:6" x14ac:dyDescent="0.25">
      <c r="A34" s="46" t="s">
        <v>392</v>
      </c>
      <c r="B34" s="11">
        <v>745</v>
      </c>
      <c r="C34" s="11">
        <v>1121</v>
      </c>
      <c r="D34" s="11">
        <v>1594</v>
      </c>
      <c r="E34" s="11">
        <v>1673</v>
      </c>
      <c r="F34" s="11">
        <v>2952</v>
      </c>
    </row>
    <row r="35" spans="1:6" x14ac:dyDescent="0.25">
      <c r="A35" s="46" t="s">
        <v>393</v>
      </c>
      <c r="B35" s="11">
        <v>166</v>
      </c>
      <c r="C35" s="11">
        <v>166</v>
      </c>
      <c r="D35" s="11">
        <v>209</v>
      </c>
      <c r="E35" s="11">
        <v>176</v>
      </c>
      <c r="F35" s="11">
        <v>219</v>
      </c>
    </row>
    <row r="36" spans="1:6" x14ac:dyDescent="0.25">
      <c r="A36" s="45" t="s">
        <v>390</v>
      </c>
      <c r="B36" s="11"/>
      <c r="C36" s="11"/>
      <c r="D36" s="11"/>
      <c r="E36" s="11"/>
      <c r="F36" s="11"/>
    </row>
    <row r="37" spans="1:6" x14ac:dyDescent="0.25">
      <c r="A37" s="12" t="s">
        <v>391</v>
      </c>
      <c r="B37" s="13">
        <v>5978</v>
      </c>
      <c r="C37" s="13">
        <v>7475</v>
      </c>
      <c r="D37" s="13">
        <v>8041</v>
      </c>
      <c r="E37" s="13">
        <v>8569</v>
      </c>
      <c r="F37" s="13">
        <v>20565</v>
      </c>
    </row>
    <row r="38" spans="1:6" x14ac:dyDescent="0.25">
      <c r="A38" s="12" t="s">
        <v>392</v>
      </c>
      <c r="B38" s="13">
        <v>4442</v>
      </c>
      <c r="C38" s="13">
        <v>5260</v>
      </c>
      <c r="D38" s="13">
        <v>6895</v>
      </c>
      <c r="E38" s="13">
        <v>7394</v>
      </c>
      <c r="F38" s="13">
        <v>10935</v>
      </c>
    </row>
    <row r="39" spans="1:6" x14ac:dyDescent="0.25">
      <c r="A39" s="12" t="s">
        <v>393</v>
      </c>
      <c r="B39" s="13">
        <v>1301</v>
      </c>
      <c r="C39" s="13">
        <v>1201</v>
      </c>
      <c r="D39" s="13">
        <v>1479</v>
      </c>
      <c r="E39" s="13">
        <v>1388</v>
      </c>
      <c r="F39" s="13">
        <v>1463</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B05C-266B-43DB-8161-16E8CD4FEEA0}">
  <sheetPr>
    <tabColor rgb="FF0070C0"/>
  </sheetPr>
  <dimension ref="A1:AA136"/>
  <sheetViews>
    <sheetView zoomScale="87" zoomScaleNormal="87" workbookViewId="0"/>
  </sheetViews>
  <sheetFormatPr defaultRowHeight="15" x14ac:dyDescent="0.25"/>
  <cols>
    <col min="15" max="15" width="11.5703125" bestFit="1" customWidth="1"/>
    <col min="16" max="16" width="21.5703125" bestFit="1" customWidth="1"/>
    <col min="17" max="17" width="18.42578125" bestFit="1" customWidth="1"/>
    <col min="18" max="18" width="20.42578125" bestFit="1" customWidth="1"/>
    <col min="19" max="19" width="21.42578125" bestFit="1" customWidth="1"/>
    <col min="20" max="20" width="25.85546875" bestFit="1" customWidth="1"/>
    <col min="21" max="21" width="20" bestFit="1" customWidth="1"/>
    <col min="22" max="22" width="24.42578125" bestFit="1" customWidth="1"/>
    <col min="23" max="23" width="24.5703125" bestFit="1" customWidth="1"/>
    <col min="24" max="24" width="11.28515625" bestFit="1" customWidth="1"/>
    <col min="26" max="26" width="9" customWidth="1"/>
  </cols>
  <sheetData>
    <row r="1" spans="1:27" x14ac:dyDescent="0.25">
      <c r="A1" s="10" t="s">
        <v>53</v>
      </c>
      <c r="B1" s="10" t="s">
        <v>54</v>
      </c>
      <c r="C1" s="10" t="s">
        <v>55</v>
      </c>
      <c r="D1" t="s">
        <v>324</v>
      </c>
      <c r="E1" t="s">
        <v>31</v>
      </c>
      <c r="F1" t="s">
        <v>32</v>
      </c>
      <c r="G1" t="s">
        <v>33</v>
      </c>
      <c r="H1" t="s">
        <v>34</v>
      </c>
      <c r="I1" t="s">
        <v>35</v>
      </c>
      <c r="J1" t="s">
        <v>36</v>
      </c>
      <c r="K1" t="s">
        <v>325</v>
      </c>
      <c r="L1" t="s">
        <v>326</v>
      </c>
      <c r="M1" t="s">
        <v>327</v>
      </c>
      <c r="O1" t="s">
        <v>395</v>
      </c>
    </row>
    <row r="2" spans="1:27" x14ac:dyDescent="0.25">
      <c r="A2" s="10" t="s">
        <v>37</v>
      </c>
      <c r="B2" s="10" t="s">
        <v>346</v>
      </c>
      <c r="C2" s="10" t="s">
        <v>65</v>
      </c>
      <c r="D2" t="s">
        <v>39</v>
      </c>
      <c r="E2" t="s">
        <v>39</v>
      </c>
      <c r="F2" t="s">
        <v>39</v>
      </c>
      <c r="G2" t="s">
        <v>39</v>
      </c>
      <c r="H2" t="s">
        <v>39</v>
      </c>
      <c r="I2" t="s">
        <v>39</v>
      </c>
      <c r="J2" t="s">
        <v>39</v>
      </c>
      <c r="K2" t="s">
        <v>39</v>
      </c>
      <c r="L2" t="s">
        <v>39</v>
      </c>
      <c r="M2" t="s">
        <v>39</v>
      </c>
      <c r="O2" t="s">
        <v>394</v>
      </c>
      <c r="P2" s="10" t="s">
        <v>411</v>
      </c>
      <c r="Q2" s="10" t="s">
        <v>412</v>
      </c>
      <c r="R2">
        <v>2014</v>
      </c>
      <c r="S2">
        <v>2015</v>
      </c>
      <c r="T2">
        <v>2016</v>
      </c>
      <c r="U2">
        <v>2017</v>
      </c>
      <c r="V2">
        <v>2018</v>
      </c>
      <c r="W2">
        <v>2019</v>
      </c>
      <c r="X2">
        <v>2020</v>
      </c>
      <c r="Y2">
        <v>2021</v>
      </c>
      <c r="Z2">
        <v>2022</v>
      </c>
      <c r="AA2">
        <v>2023</v>
      </c>
    </row>
    <row r="3" spans="1:27" x14ac:dyDescent="0.25">
      <c r="A3" s="10">
        <v>0</v>
      </c>
      <c r="B3" s="10" t="s">
        <v>347</v>
      </c>
      <c r="C3" s="10" t="s">
        <v>348</v>
      </c>
      <c r="D3">
        <v>0</v>
      </c>
      <c r="E3">
        <v>0</v>
      </c>
      <c r="F3">
        <v>7</v>
      </c>
      <c r="G3">
        <v>9</v>
      </c>
      <c r="H3">
        <v>5</v>
      </c>
      <c r="I3">
        <v>1</v>
      </c>
      <c r="J3">
        <v>0</v>
      </c>
      <c r="K3">
        <v>0</v>
      </c>
      <c r="L3">
        <v>0</v>
      </c>
      <c r="M3">
        <v>0</v>
      </c>
      <c r="O3" t="s">
        <v>292</v>
      </c>
      <c r="P3" s="10" t="s">
        <v>347</v>
      </c>
      <c r="Q3" s="10" t="s">
        <v>348</v>
      </c>
      <c r="R3">
        <f>D3</f>
        <v>0</v>
      </c>
      <c r="S3">
        <f t="shared" ref="S3:AA4" si="0">E3</f>
        <v>0</v>
      </c>
      <c r="T3">
        <f t="shared" si="0"/>
        <v>7</v>
      </c>
      <c r="U3">
        <f t="shared" si="0"/>
        <v>9</v>
      </c>
      <c r="V3">
        <f t="shared" si="0"/>
        <v>5</v>
      </c>
      <c r="W3">
        <f t="shared" si="0"/>
        <v>1</v>
      </c>
      <c r="X3">
        <f t="shared" si="0"/>
        <v>0</v>
      </c>
      <c r="Y3">
        <f t="shared" si="0"/>
        <v>0</v>
      </c>
      <c r="Z3">
        <f t="shared" si="0"/>
        <v>0</v>
      </c>
      <c r="AA3">
        <f t="shared" si="0"/>
        <v>0</v>
      </c>
    </row>
    <row r="4" spans="1:27" x14ac:dyDescent="0.25">
      <c r="B4" s="10" t="s">
        <v>68</v>
      </c>
      <c r="C4" s="10" t="s">
        <v>69</v>
      </c>
      <c r="D4">
        <v>72</v>
      </c>
      <c r="E4">
        <v>61</v>
      </c>
      <c r="F4">
        <v>64</v>
      </c>
      <c r="G4">
        <v>51</v>
      </c>
      <c r="H4">
        <v>50</v>
      </c>
      <c r="I4">
        <v>64</v>
      </c>
      <c r="J4">
        <v>54</v>
      </c>
      <c r="K4">
        <v>64</v>
      </c>
      <c r="L4">
        <v>58</v>
      </c>
      <c r="M4">
        <v>52</v>
      </c>
      <c r="O4" t="s">
        <v>292</v>
      </c>
      <c r="P4" s="10" t="s">
        <v>68</v>
      </c>
      <c r="Q4" s="10" t="s">
        <v>69</v>
      </c>
      <c r="R4">
        <f>D4</f>
        <v>72</v>
      </c>
      <c r="S4">
        <f t="shared" si="0"/>
        <v>61</v>
      </c>
      <c r="T4">
        <f t="shared" si="0"/>
        <v>64</v>
      </c>
      <c r="U4">
        <f t="shared" si="0"/>
        <v>51</v>
      </c>
      <c r="V4">
        <f t="shared" si="0"/>
        <v>50</v>
      </c>
      <c r="W4">
        <f t="shared" si="0"/>
        <v>64</v>
      </c>
      <c r="X4">
        <f t="shared" si="0"/>
        <v>54</v>
      </c>
      <c r="Y4">
        <f t="shared" si="0"/>
        <v>64</v>
      </c>
      <c r="Z4">
        <f t="shared" si="0"/>
        <v>58</v>
      </c>
      <c r="AA4">
        <f t="shared" si="0"/>
        <v>52</v>
      </c>
    </row>
    <row r="5" spans="1:27" x14ac:dyDescent="0.25">
      <c r="B5" s="10" t="s">
        <v>70</v>
      </c>
      <c r="C5" s="10" t="s">
        <v>71</v>
      </c>
      <c r="D5">
        <v>14</v>
      </c>
      <c r="E5">
        <v>15</v>
      </c>
      <c r="F5">
        <v>12</v>
      </c>
      <c r="G5">
        <v>12</v>
      </c>
      <c r="H5">
        <v>14</v>
      </c>
      <c r="I5">
        <v>12</v>
      </c>
      <c r="J5">
        <v>14</v>
      </c>
      <c r="K5">
        <v>12</v>
      </c>
      <c r="L5">
        <v>9</v>
      </c>
      <c r="M5">
        <v>14</v>
      </c>
      <c r="O5" s="35" t="s">
        <v>292</v>
      </c>
      <c r="P5" s="79" t="s">
        <v>70</v>
      </c>
      <c r="Q5" s="79" t="s">
        <v>71</v>
      </c>
      <c r="R5" s="35">
        <f>D5</f>
        <v>14</v>
      </c>
      <c r="S5" s="35">
        <f t="shared" ref="S5" si="1">E5</f>
        <v>15</v>
      </c>
      <c r="T5" s="35">
        <f t="shared" ref="T5" si="2">F5</f>
        <v>12</v>
      </c>
      <c r="U5" s="35">
        <f t="shared" ref="U5" si="3">G5</f>
        <v>12</v>
      </c>
      <c r="V5" s="35">
        <f t="shared" ref="V5" si="4">H5</f>
        <v>14</v>
      </c>
      <c r="W5" s="35">
        <f t="shared" ref="W5" si="5">I5</f>
        <v>12</v>
      </c>
      <c r="X5" s="35">
        <f t="shared" ref="X5" si="6">J5</f>
        <v>14</v>
      </c>
      <c r="Y5" s="35">
        <f t="shared" ref="Y5" si="7">K5</f>
        <v>12</v>
      </c>
      <c r="Z5" s="35">
        <f t="shared" ref="Z5" si="8">L5</f>
        <v>9</v>
      </c>
      <c r="AA5" s="35">
        <f t="shared" ref="AA5" si="9">M5</f>
        <v>14</v>
      </c>
    </row>
    <row r="6" spans="1:27" x14ac:dyDescent="0.25">
      <c r="A6" s="10" t="s">
        <v>72</v>
      </c>
      <c r="D6" t="s">
        <v>39</v>
      </c>
      <c r="E6" t="s">
        <v>39</v>
      </c>
      <c r="F6" t="s">
        <v>39</v>
      </c>
      <c r="G6" t="s">
        <v>39</v>
      </c>
      <c r="H6" t="s">
        <v>39</v>
      </c>
      <c r="I6" t="s">
        <v>39</v>
      </c>
      <c r="J6" t="s">
        <v>39</v>
      </c>
      <c r="K6" t="s">
        <v>39</v>
      </c>
      <c r="L6" t="s">
        <v>39</v>
      </c>
      <c r="M6" t="s">
        <v>39</v>
      </c>
      <c r="O6" s="10" t="s">
        <v>296</v>
      </c>
      <c r="P6" s="10" t="s">
        <v>74</v>
      </c>
      <c r="Q6" s="10" t="s">
        <v>75</v>
      </c>
      <c r="R6">
        <f>D9</f>
        <v>48</v>
      </c>
      <c r="S6">
        <f t="shared" ref="S6:AA6" si="10">E9</f>
        <v>60</v>
      </c>
      <c r="T6">
        <f t="shared" si="10"/>
        <v>49</v>
      </c>
      <c r="U6">
        <f t="shared" si="10"/>
        <v>45</v>
      </c>
      <c r="V6">
        <f t="shared" si="10"/>
        <v>41</v>
      </c>
      <c r="W6">
        <f t="shared" si="10"/>
        <v>42</v>
      </c>
      <c r="X6">
        <f t="shared" si="10"/>
        <v>47</v>
      </c>
      <c r="Y6">
        <f t="shared" si="10"/>
        <v>41</v>
      </c>
      <c r="Z6">
        <f t="shared" si="10"/>
        <v>43</v>
      </c>
      <c r="AA6">
        <f t="shared" si="10"/>
        <v>42</v>
      </c>
    </row>
    <row r="7" spans="1:27" x14ac:dyDescent="0.25">
      <c r="A7" s="10" t="s">
        <v>73</v>
      </c>
      <c r="D7">
        <v>86</v>
      </c>
      <c r="E7">
        <v>76</v>
      </c>
      <c r="F7">
        <v>83</v>
      </c>
      <c r="G7">
        <v>72</v>
      </c>
      <c r="H7">
        <v>69</v>
      </c>
      <c r="I7">
        <v>77</v>
      </c>
      <c r="J7">
        <v>68</v>
      </c>
      <c r="K7">
        <v>76</v>
      </c>
      <c r="L7">
        <v>67</v>
      </c>
      <c r="M7">
        <v>66</v>
      </c>
      <c r="O7" s="10" t="s">
        <v>296</v>
      </c>
      <c r="P7" s="10" t="s">
        <v>78</v>
      </c>
      <c r="Q7" s="10" t="s">
        <v>351</v>
      </c>
      <c r="R7">
        <f t="shared" ref="R7:R14" si="11">D10</f>
        <v>0</v>
      </c>
      <c r="S7">
        <f t="shared" ref="S7:S15" si="12">E10</f>
        <v>0</v>
      </c>
      <c r="T7">
        <f t="shared" ref="T7:T15" si="13">F10</f>
        <v>0</v>
      </c>
      <c r="U7">
        <f t="shared" ref="U7:U15" si="14">G10</f>
        <v>1</v>
      </c>
      <c r="V7">
        <f t="shared" ref="V7:V15" si="15">H10</f>
        <v>0</v>
      </c>
      <c r="W7">
        <f t="shared" ref="W7:W15" si="16">I10</f>
        <v>0</v>
      </c>
      <c r="X7">
        <f t="shared" ref="X7:X15" si="17">J10</f>
        <v>0</v>
      </c>
      <c r="Y7">
        <f t="shared" ref="Y7:Y15" si="18">K10</f>
        <v>0</v>
      </c>
      <c r="Z7">
        <f t="shared" ref="Z7:Z15" si="19">L10</f>
        <v>0</v>
      </c>
      <c r="AA7">
        <f t="shared" ref="AA7:AA15" si="20">M10</f>
        <v>0</v>
      </c>
    </row>
    <row r="8" spans="1:27" x14ac:dyDescent="0.25">
      <c r="O8" s="10" t="s">
        <v>296</v>
      </c>
      <c r="P8" s="10" t="s">
        <v>82</v>
      </c>
      <c r="Q8" s="10" t="s">
        <v>83</v>
      </c>
      <c r="R8">
        <f t="shared" si="11"/>
        <v>16</v>
      </c>
      <c r="S8">
        <f t="shared" si="12"/>
        <v>16</v>
      </c>
      <c r="T8">
        <f t="shared" si="13"/>
        <v>9</v>
      </c>
      <c r="U8">
        <f t="shared" si="14"/>
        <v>8</v>
      </c>
      <c r="V8">
        <f t="shared" si="15"/>
        <v>9</v>
      </c>
      <c r="W8">
        <f t="shared" si="16"/>
        <v>9</v>
      </c>
      <c r="X8">
        <f t="shared" si="17"/>
        <v>9</v>
      </c>
      <c r="Y8">
        <f t="shared" si="18"/>
        <v>8</v>
      </c>
      <c r="Z8">
        <f t="shared" si="19"/>
        <v>10</v>
      </c>
      <c r="AA8">
        <f t="shared" si="20"/>
        <v>15</v>
      </c>
    </row>
    <row r="9" spans="1:27" x14ac:dyDescent="0.25">
      <c r="A9" s="10" t="s">
        <v>44</v>
      </c>
      <c r="B9" s="10" t="s">
        <v>74</v>
      </c>
      <c r="C9" s="10" t="s">
        <v>75</v>
      </c>
      <c r="D9">
        <v>48</v>
      </c>
      <c r="E9">
        <v>60</v>
      </c>
      <c r="F9">
        <v>49</v>
      </c>
      <c r="G9">
        <v>45</v>
      </c>
      <c r="H9">
        <v>41</v>
      </c>
      <c r="I9">
        <v>42</v>
      </c>
      <c r="J9">
        <v>47</v>
      </c>
      <c r="K9">
        <v>41</v>
      </c>
      <c r="L9">
        <v>43</v>
      </c>
      <c r="M9">
        <v>42</v>
      </c>
      <c r="O9" s="10" t="s">
        <v>296</v>
      </c>
      <c r="P9" s="10" t="s">
        <v>84</v>
      </c>
      <c r="Q9" s="10" t="s">
        <v>86</v>
      </c>
      <c r="R9">
        <f t="shared" si="11"/>
        <v>42</v>
      </c>
      <c r="S9">
        <f t="shared" si="12"/>
        <v>65</v>
      </c>
      <c r="T9">
        <f t="shared" si="13"/>
        <v>72</v>
      </c>
      <c r="U9">
        <f t="shared" si="14"/>
        <v>78</v>
      </c>
      <c r="V9">
        <f t="shared" si="15"/>
        <v>80</v>
      </c>
      <c r="W9">
        <f t="shared" si="16"/>
        <v>87</v>
      </c>
      <c r="X9">
        <f t="shared" si="17"/>
        <v>69</v>
      </c>
      <c r="Y9">
        <f t="shared" si="18"/>
        <v>67</v>
      </c>
      <c r="Z9">
        <f t="shared" si="19"/>
        <v>61</v>
      </c>
      <c r="AA9">
        <f t="shared" si="20"/>
        <v>72</v>
      </c>
    </row>
    <row r="10" spans="1:27" x14ac:dyDescent="0.25">
      <c r="B10" s="10" t="s">
        <v>78</v>
      </c>
      <c r="C10" s="10" t="s">
        <v>351</v>
      </c>
      <c r="D10">
        <v>0</v>
      </c>
      <c r="E10">
        <v>0</v>
      </c>
      <c r="F10">
        <v>0</v>
      </c>
      <c r="G10">
        <v>1</v>
      </c>
      <c r="H10">
        <v>0</v>
      </c>
      <c r="I10">
        <v>0</v>
      </c>
      <c r="J10">
        <v>0</v>
      </c>
      <c r="K10">
        <v>0</v>
      </c>
      <c r="L10">
        <v>0</v>
      </c>
      <c r="M10">
        <v>0</v>
      </c>
      <c r="O10" s="10" t="s">
        <v>296</v>
      </c>
      <c r="P10" s="10" t="s">
        <v>87</v>
      </c>
      <c r="Q10" s="10" t="s">
        <v>88</v>
      </c>
      <c r="R10">
        <f t="shared" si="11"/>
        <v>50</v>
      </c>
      <c r="S10">
        <f t="shared" si="12"/>
        <v>49</v>
      </c>
      <c r="T10">
        <f t="shared" si="13"/>
        <v>47</v>
      </c>
      <c r="U10">
        <f t="shared" si="14"/>
        <v>49</v>
      </c>
      <c r="V10">
        <f t="shared" si="15"/>
        <v>42</v>
      </c>
      <c r="W10">
        <f t="shared" si="16"/>
        <v>52</v>
      </c>
      <c r="X10">
        <f t="shared" si="17"/>
        <v>48</v>
      </c>
      <c r="Y10">
        <f t="shared" si="18"/>
        <v>52</v>
      </c>
      <c r="Z10">
        <f t="shared" si="19"/>
        <v>62</v>
      </c>
      <c r="AA10">
        <f t="shared" si="20"/>
        <v>60</v>
      </c>
    </row>
    <row r="11" spans="1:27" x14ac:dyDescent="0.25">
      <c r="B11" s="10" t="s">
        <v>82</v>
      </c>
      <c r="C11" s="10" t="s">
        <v>83</v>
      </c>
      <c r="D11">
        <v>16</v>
      </c>
      <c r="E11">
        <v>16</v>
      </c>
      <c r="F11">
        <v>9</v>
      </c>
      <c r="G11">
        <v>8</v>
      </c>
      <c r="H11">
        <v>9</v>
      </c>
      <c r="I11">
        <v>9</v>
      </c>
      <c r="J11">
        <v>9</v>
      </c>
      <c r="K11">
        <v>8</v>
      </c>
      <c r="L11">
        <v>10</v>
      </c>
      <c r="M11">
        <v>15</v>
      </c>
      <c r="O11" s="10" t="s">
        <v>296</v>
      </c>
      <c r="P11" s="10" t="s">
        <v>89</v>
      </c>
      <c r="Q11" s="10" t="s">
        <v>90</v>
      </c>
      <c r="R11">
        <f t="shared" si="11"/>
        <v>0</v>
      </c>
      <c r="S11">
        <f t="shared" si="12"/>
        <v>0</v>
      </c>
      <c r="T11">
        <f t="shared" si="13"/>
        <v>0</v>
      </c>
      <c r="U11">
        <f t="shared" si="14"/>
        <v>9</v>
      </c>
      <c r="V11">
        <f t="shared" si="15"/>
        <v>20</v>
      </c>
      <c r="W11">
        <f t="shared" si="16"/>
        <v>23</v>
      </c>
      <c r="X11">
        <f t="shared" si="17"/>
        <v>32</v>
      </c>
      <c r="Y11">
        <f t="shared" si="18"/>
        <v>41</v>
      </c>
      <c r="Z11">
        <f t="shared" si="19"/>
        <v>30</v>
      </c>
      <c r="AA11">
        <f t="shared" si="20"/>
        <v>43</v>
      </c>
    </row>
    <row r="12" spans="1:27" x14ac:dyDescent="0.25">
      <c r="B12" s="10" t="s">
        <v>84</v>
      </c>
      <c r="C12" s="10" t="s">
        <v>86</v>
      </c>
      <c r="D12">
        <v>42</v>
      </c>
      <c r="E12">
        <v>65</v>
      </c>
      <c r="F12">
        <v>72</v>
      </c>
      <c r="G12">
        <v>78</v>
      </c>
      <c r="H12">
        <v>80</v>
      </c>
      <c r="I12">
        <v>87</v>
      </c>
      <c r="J12">
        <v>69</v>
      </c>
      <c r="K12">
        <v>67</v>
      </c>
      <c r="L12">
        <v>61</v>
      </c>
      <c r="M12">
        <v>72</v>
      </c>
      <c r="O12" s="10" t="s">
        <v>296</v>
      </c>
      <c r="P12" s="10" t="s">
        <v>91</v>
      </c>
      <c r="Q12" s="10" t="s">
        <v>92</v>
      </c>
      <c r="R12">
        <f t="shared" si="11"/>
        <v>75</v>
      </c>
      <c r="S12">
        <f t="shared" si="12"/>
        <v>96</v>
      </c>
      <c r="T12">
        <f t="shared" si="13"/>
        <v>74</v>
      </c>
      <c r="U12">
        <f t="shared" si="14"/>
        <v>68</v>
      </c>
      <c r="V12">
        <f t="shared" si="15"/>
        <v>61</v>
      </c>
      <c r="W12">
        <f t="shared" si="16"/>
        <v>60</v>
      </c>
      <c r="X12">
        <f t="shared" si="17"/>
        <v>53</v>
      </c>
      <c r="Y12">
        <f t="shared" si="18"/>
        <v>49</v>
      </c>
      <c r="Z12">
        <f t="shared" si="19"/>
        <v>47</v>
      </c>
      <c r="AA12">
        <f t="shared" si="20"/>
        <v>55</v>
      </c>
    </row>
    <row r="13" spans="1:27" x14ac:dyDescent="0.25">
      <c r="B13" s="10" t="s">
        <v>87</v>
      </c>
      <c r="C13" s="10" t="s">
        <v>88</v>
      </c>
      <c r="D13">
        <v>50</v>
      </c>
      <c r="E13">
        <v>49</v>
      </c>
      <c r="F13">
        <v>47</v>
      </c>
      <c r="G13">
        <v>49</v>
      </c>
      <c r="H13">
        <v>42</v>
      </c>
      <c r="I13">
        <v>52</v>
      </c>
      <c r="J13">
        <v>48</v>
      </c>
      <c r="K13">
        <v>52</v>
      </c>
      <c r="L13">
        <v>62</v>
      </c>
      <c r="M13">
        <v>60</v>
      </c>
      <c r="O13" s="10" t="s">
        <v>296</v>
      </c>
      <c r="P13" s="10" t="s">
        <v>93</v>
      </c>
      <c r="Q13" s="10" t="s">
        <v>94</v>
      </c>
      <c r="R13">
        <f t="shared" si="11"/>
        <v>25</v>
      </c>
      <c r="S13">
        <f t="shared" si="12"/>
        <v>36</v>
      </c>
      <c r="T13">
        <f t="shared" si="13"/>
        <v>37</v>
      </c>
      <c r="U13">
        <f t="shared" si="14"/>
        <v>33</v>
      </c>
      <c r="V13">
        <f t="shared" si="15"/>
        <v>37</v>
      </c>
      <c r="W13">
        <f t="shared" si="16"/>
        <v>45</v>
      </c>
      <c r="X13">
        <f t="shared" si="17"/>
        <v>35</v>
      </c>
      <c r="Y13">
        <f t="shared" si="18"/>
        <v>29</v>
      </c>
      <c r="Z13">
        <f t="shared" si="19"/>
        <v>33</v>
      </c>
      <c r="AA13">
        <f t="shared" si="20"/>
        <v>37</v>
      </c>
    </row>
    <row r="14" spans="1:27" x14ac:dyDescent="0.25">
      <c r="B14" s="10" t="s">
        <v>89</v>
      </c>
      <c r="C14" s="10" t="s">
        <v>90</v>
      </c>
      <c r="D14">
        <v>0</v>
      </c>
      <c r="E14">
        <v>0</v>
      </c>
      <c r="F14">
        <v>0</v>
      </c>
      <c r="G14">
        <v>9</v>
      </c>
      <c r="H14">
        <v>20</v>
      </c>
      <c r="I14">
        <v>23</v>
      </c>
      <c r="J14">
        <v>32</v>
      </c>
      <c r="K14">
        <v>41</v>
      </c>
      <c r="L14">
        <v>30</v>
      </c>
      <c r="M14">
        <v>43</v>
      </c>
      <c r="O14" s="10" t="s">
        <v>296</v>
      </c>
      <c r="P14" s="10" t="s">
        <v>95</v>
      </c>
      <c r="Q14" s="10" t="s">
        <v>96</v>
      </c>
      <c r="R14">
        <f t="shared" si="11"/>
        <v>45</v>
      </c>
      <c r="S14">
        <f t="shared" si="12"/>
        <v>40</v>
      </c>
      <c r="T14">
        <f t="shared" si="13"/>
        <v>33</v>
      </c>
      <c r="U14">
        <f t="shared" si="14"/>
        <v>23</v>
      </c>
      <c r="V14">
        <f t="shared" si="15"/>
        <v>29</v>
      </c>
      <c r="W14">
        <f t="shared" si="16"/>
        <v>26</v>
      </c>
      <c r="X14">
        <f t="shared" si="17"/>
        <v>28</v>
      </c>
      <c r="Y14">
        <f t="shared" si="18"/>
        <v>30</v>
      </c>
      <c r="Z14">
        <f t="shared" si="19"/>
        <v>39</v>
      </c>
      <c r="AA14">
        <f t="shared" si="20"/>
        <v>49</v>
      </c>
    </row>
    <row r="15" spans="1:27" x14ac:dyDescent="0.25">
      <c r="B15" s="10" t="s">
        <v>91</v>
      </c>
      <c r="C15" s="10" t="s">
        <v>92</v>
      </c>
      <c r="D15">
        <v>75</v>
      </c>
      <c r="E15">
        <v>96</v>
      </c>
      <c r="F15">
        <v>74</v>
      </c>
      <c r="G15">
        <v>68</v>
      </c>
      <c r="H15">
        <v>61</v>
      </c>
      <c r="I15">
        <v>60</v>
      </c>
      <c r="J15">
        <v>53</v>
      </c>
      <c r="K15">
        <v>49</v>
      </c>
      <c r="L15">
        <v>47</v>
      </c>
      <c r="M15">
        <v>55</v>
      </c>
      <c r="O15" s="79" t="s">
        <v>296</v>
      </c>
      <c r="P15" s="79" t="s">
        <v>352</v>
      </c>
      <c r="Q15" s="79" t="s">
        <v>353</v>
      </c>
      <c r="R15" s="35">
        <f>D18</f>
        <v>3</v>
      </c>
      <c r="S15" s="35">
        <f t="shared" si="12"/>
        <v>1</v>
      </c>
      <c r="T15" s="35">
        <f t="shared" si="13"/>
        <v>0</v>
      </c>
      <c r="U15" s="35">
        <f t="shared" si="14"/>
        <v>0</v>
      </c>
      <c r="V15" s="35">
        <f t="shared" si="15"/>
        <v>0</v>
      </c>
      <c r="W15" s="35">
        <f t="shared" si="16"/>
        <v>0</v>
      </c>
      <c r="X15" s="35">
        <f t="shared" si="17"/>
        <v>0</v>
      </c>
      <c r="Y15" s="35">
        <f t="shared" si="18"/>
        <v>0</v>
      </c>
      <c r="Z15" s="35">
        <f t="shared" si="19"/>
        <v>0</v>
      </c>
      <c r="AA15" s="35">
        <f t="shared" si="20"/>
        <v>0</v>
      </c>
    </row>
    <row r="16" spans="1:27" x14ac:dyDescent="0.25">
      <c r="B16" s="10" t="s">
        <v>93</v>
      </c>
      <c r="C16" s="10" t="s">
        <v>94</v>
      </c>
      <c r="D16">
        <v>25</v>
      </c>
      <c r="E16">
        <v>36</v>
      </c>
      <c r="F16">
        <v>37</v>
      </c>
      <c r="G16">
        <v>33</v>
      </c>
      <c r="H16">
        <v>37</v>
      </c>
      <c r="I16">
        <v>45</v>
      </c>
      <c r="J16">
        <v>35</v>
      </c>
      <c r="K16">
        <v>29</v>
      </c>
      <c r="L16">
        <v>33</v>
      </c>
      <c r="M16">
        <v>37</v>
      </c>
      <c r="O16" t="s">
        <v>297</v>
      </c>
      <c r="P16" s="10" t="s">
        <v>99</v>
      </c>
      <c r="Q16" s="10" t="s">
        <v>100</v>
      </c>
      <c r="R16">
        <f>D22</f>
        <v>0</v>
      </c>
      <c r="S16">
        <f t="shared" ref="S16:AA16" si="21">E22</f>
        <v>0</v>
      </c>
      <c r="T16">
        <f t="shared" si="21"/>
        <v>0</v>
      </c>
      <c r="U16">
        <f t="shared" si="21"/>
        <v>0</v>
      </c>
      <c r="V16">
        <f t="shared" si="21"/>
        <v>0</v>
      </c>
      <c r="W16">
        <f t="shared" si="21"/>
        <v>78</v>
      </c>
      <c r="X16">
        <f t="shared" si="21"/>
        <v>66</v>
      </c>
      <c r="Y16">
        <f t="shared" si="21"/>
        <v>65</v>
      </c>
      <c r="Z16">
        <f t="shared" si="21"/>
        <v>56</v>
      </c>
      <c r="AA16">
        <f t="shared" si="21"/>
        <v>44</v>
      </c>
    </row>
    <row r="17" spans="1:27" x14ac:dyDescent="0.25">
      <c r="B17" s="10" t="s">
        <v>95</v>
      </c>
      <c r="C17" s="10" t="s">
        <v>96</v>
      </c>
      <c r="D17">
        <v>45</v>
      </c>
      <c r="E17">
        <v>40</v>
      </c>
      <c r="F17">
        <v>33</v>
      </c>
      <c r="G17">
        <v>23</v>
      </c>
      <c r="H17">
        <v>29</v>
      </c>
      <c r="I17">
        <v>26</v>
      </c>
      <c r="J17">
        <v>28</v>
      </c>
      <c r="K17">
        <v>30</v>
      </c>
      <c r="L17">
        <v>39</v>
      </c>
      <c r="M17">
        <v>49</v>
      </c>
      <c r="O17" t="s">
        <v>297</v>
      </c>
      <c r="P17" s="10" t="s">
        <v>101</v>
      </c>
      <c r="Q17" s="10" t="s">
        <v>102</v>
      </c>
      <c r="R17">
        <f t="shared" ref="R17:R20" si="22">D23</f>
        <v>0</v>
      </c>
      <c r="S17">
        <f t="shared" ref="S17:S22" si="23">E23</f>
        <v>0</v>
      </c>
      <c r="T17">
        <f t="shared" ref="T17:T22" si="24">F23</f>
        <v>0</v>
      </c>
      <c r="U17">
        <f t="shared" ref="U17:U22" si="25">G23</f>
        <v>0</v>
      </c>
      <c r="V17">
        <f t="shared" ref="V17:V22" si="26">H23</f>
        <v>0</v>
      </c>
      <c r="W17">
        <f t="shared" ref="W17:W22" si="27">I23</f>
        <v>433</v>
      </c>
      <c r="X17">
        <f t="shared" ref="X17:X22" si="28">J23</f>
        <v>445</v>
      </c>
      <c r="Y17">
        <f t="shared" ref="Y17:Y22" si="29">K23</f>
        <v>448</v>
      </c>
      <c r="Z17">
        <f t="shared" ref="Z17:Z22" si="30">L23</f>
        <v>438</v>
      </c>
      <c r="AA17">
        <f t="shared" ref="AA17:AA22" si="31">M23</f>
        <v>466</v>
      </c>
    </row>
    <row r="18" spans="1:27" x14ac:dyDescent="0.25">
      <c r="B18" s="10" t="s">
        <v>352</v>
      </c>
      <c r="C18" s="10" t="s">
        <v>353</v>
      </c>
      <c r="D18">
        <v>3</v>
      </c>
      <c r="E18">
        <v>1</v>
      </c>
      <c r="F18">
        <v>0</v>
      </c>
      <c r="G18">
        <v>0</v>
      </c>
      <c r="H18">
        <v>0</v>
      </c>
      <c r="I18">
        <v>0</v>
      </c>
      <c r="J18">
        <v>0</v>
      </c>
      <c r="K18">
        <v>0</v>
      </c>
      <c r="L18">
        <v>0</v>
      </c>
      <c r="M18">
        <v>0</v>
      </c>
      <c r="O18" t="s">
        <v>297</v>
      </c>
      <c r="P18" s="10" t="s">
        <v>103</v>
      </c>
      <c r="Q18" s="10" t="s">
        <v>105</v>
      </c>
      <c r="R18">
        <f t="shared" si="22"/>
        <v>0</v>
      </c>
      <c r="S18">
        <f t="shared" si="23"/>
        <v>0</v>
      </c>
      <c r="T18">
        <f t="shared" si="24"/>
        <v>0</v>
      </c>
      <c r="U18">
        <f t="shared" si="25"/>
        <v>0</v>
      </c>
      <c r="V18">
        <f t="shared" si="26"/>
        <v>0</v>
      </c>
      <c r="W18">
        <f t="shared" si="27"/>
        <v>13</v>
      </c>
      <c r="X18">
        <f t="shared" si="28"/>
        <v>40</v>
      </c>
      <c r="Y18">
        <f t="shared" si="29"/>
        <v>76</v>
      </c>
      <c r="Z18">
        <f t="shared" si="30"/>
        <v>112</v>
      </c>
      <c r="AA18">
        <f t="shared" si="31"/>
        <v>119</v>
      </c>
    </row>
    <row r="19" spans="1:27" x14ac:dyDescent="0.25">
      <c r="A19" s="10" t="s">
        <v>72</v>
      </c>
      <c r="D19" t="s">
        <v>39</v>
      </c>
      <c r="E19" t="s">
        <v>39</v>
      </c>
      <c r="F19" t="s">
        <v>39</v>
      </c>
      <c r="G19" t="s">
        <v>39</v>
      </c>
      <c r="H19" t="s">
        <v>39</v>
      </c>
      <c r="I19" t="s">
        <v>39</v>
      </c>
      <c r="J19" t="s">
        <v>39</v>
      </c>
      <c r="K19" t="s">
        <v>39</v>
      </c>
      <c r="L19" t="s">
        <v>39</v>
      </c>
      <c r="M19" t="s">
        <v>39</v>
      </c>
      <c r="O19" t="s">
        <v>297</v>
      </c>
      <c r="P19" s="10" t="s">
        <v>80</v>
      </c>
      <c r="Q19" s="10" t="s">
        <v>81</v>
      </c>
      <c r="R19">
        <f t="shared" si="22"/>
        <v>0</v>
      </c>
      <c r="S19">
        <f t="shared" si="23"/>
        <v>0</v>
      </c>
      <c r="T19">
        <f t="shared" si="24"/>
        <v>0</v>
      </c>
      <c r="U19">
        <f t="shared" si="25"/>
        <v>0</v>
      </c>
      <c r="V19">
        <f t="shared" si="26"/>
        <v>0</v>
      </c>
      <c r="W19">
        <f t="shared" si="27"/>
        <v>0</v>
      </c>
      <c r="X19">
        <f t="shared" si="28"/>
        <v>0</v>
      </c>
      <c r="Y19">
        <f t="shared" si="29"/>
        <v>0</v>
      </c>
      <c r="Z19">
        <f t="shared" si="30"/>
        <v>0</v>
      </c>
      <c r="AA19">
        <f t="shared" si="31"/>
        <v>8</v>
      </c>
    </row>
    <row r="20" spans="1:27" x14ac:dyDescent="0.25">
      <c r="A20" s="10" t="s">
        <v>73</v>
      </c>
      <c r="D20">
        <v>304</v>
      </c>
      <c r="E20">
        <v>363</v>
      </c>
      <c r="F20">
        <v>321</v>
      </c>
      <c r="G20">
        <v>314</v>
      </c>
      <c r="H20">
        <v>319</v>
      </c>
      <c r="I20">
        <v>344</v>
      </c>
      <c r="J20">
        <v>321</v>
      </c>
      <c r="K20">
        <v>317</v>
      </c>
      <c r="L20">
        <v>325</v>
      </c>
      <c r="M20">
        <v>373</v>
      </c>
      <c r="O20" t="s">
        <v>297</v>
      </c>
      <c r="P20" s="10" t="s">
        <v>106</v>
      </c>
      <c r="Q20" s="10" t="s">
        <v>107</v>
      </c>
      <c r="R20">
        <f t="shared" si="22"/>
        <v>0</v>
      </c>
      <c r="S20">
        <f t="shared" si="23"/>
        <v>0</v>
      </c>
      <c r="T20">
        <f t="shared" si="24"/>
        <v>0</v>
      </c>
      <c r="U20">
        <f t="shared" si="25"/>
        <v>0</v>
      </c>
      <c r="V20">
        <f t="shared" si="26"/>
        <v>0</v>
      </c>
      <c r="W20">
        <f t="shared" si="27"/>
        <v>41</v>
      </c>
      <c r="X20">
        <f t="shared" si="28"/>
        <v>33</v>
      </c>
      <c r="Y20">
        <f t="shared" si="29"/>
        <v>29</v>
      </c>
      <c r="Z20">
        <f t="shared" si="30"/>
        <v>34</v>
      </c>
      <c r="AA20">
        <f t="shared" si="31"/>
        <v>41</v>
      </c>
    </row>
    <row r="21" spans="1:27" x14ac:dyDescent="0.25">
      <c r="O21" t="s">
        <v>297</v>
      </c>
      <c r="P21" s="10" t="s">
        <v>108</v>
      </c>
      <c r="Q21" s="10" t="s">
        <v>109</v>
      </c>
      <c r="R21">
        <f>D27</f>
        <v>0</v>
      </c>
      <c r="S21">
        <f t="shared" si="23"/>
        <v>0</v>
      </c>
      <c r="T21">
        <f t="shared" si="24"/>
        <v>0</v>
      </c>
      <c r="U21">
        <f t="shared" si="25"/>
        <v>0</v>
      </c>
      <c r="V21">
        <f t="shared" si="26"/>
        <v>0</v>
      </c>
      <c r="W21">
        <f t="shared" si="27"/>
        <v>0</v>
      </c>
      <c r="X21">
        <f t="shared" si="28"/>
        <v>9</v>
      </c>
      <c r="Y21">
        <f t="shared" si="29"/>
        <v>17</v>
      </c>
      <c r="Z21">
        <f t="shared" si="30"/>
        <v>19</v>
      </c>
      <c r="AA21">
        <f t="shared" si="31"/>
        <v>12</v>
      </c>
    </row>
    <row r="22" spans="1:27" x14ac:dyDescent="0.25">
      <c r="A22" s="10" t="s">
        <v>45</v>
      </c>
      <c r="B22" s="10" t="s">
        <v>99</v>
      </c>
      <c r="C22" s="10" t="s">
        <v>100</v>
      </c>
      <c r="D22">
        <v>0</v>
      </c>
      <c r="E22">
        <v>0</v>
      </c>
      <c r="F22">
        <v>0</v>
      </c>
      <c r="G22">
        <v>0</v>
      </c>
      <c r="H22">
        <v>0</v>
      </c>
      <c r="I22">
        <v>78</v>
      </c>
      <c r="J22">
        <v>66</v>
      </c>
      <c r="K22">
        <v>65</v>
      </c>
      <c r="L22">
        <v>56</v>
      </c>
      <c r="M22">
        <v>44</v>
      </c>
      <c r="O22" s="35" t="s">
        <v>297</v>
      </c>
      <c r="P22" s="79" t="s">
        <v>114</v>
      </c>
      <c r="Q22" s="79" t="s">
        <v>115</v>
      </c>
      <c r="R22" s="35">
        <f>D28</f>
        <v>0</v>
      </c>
      <c r="S22" s="35">
        <f t="shared" si="23"/>
        <v>0</v>
      </c>
      <c r="T22" s="35">
        <f t="shared" si="24"/>
        <v>0</v>
      </c>
      <c r="U22" s="35">
        <f t="shared" si="25"/>
        <v>0</v>
      </c>
      <c r="V22" s="35">
        <f t="shared" si="26"/>
        <v>0</v>
      </c>
      <c r="W22" s="35">
        <f t="shared" si="27"/>
        <v>86</v>
      </c>
      <c r="X22" s="35">
        <f t="shared" si="28"/>
        <v>96</v>
      </c>
      <c r="Y22" s="35">
        <f t="shared" si="29"/>
        <v>106</v>
      </c>
      <c r="Z22" s="35">
        <f t="shared" si="30"/>
        <v>118</v>
      </c>
      <c r="AA22" s="35">
        <f t="shared" si="31"/>
        <v>134</v>
      </c>
    </row>
    <row r="23" spans="1:27" x14ac:dyDescent="0.25">
      <c r="B23" s="10" t="s">
        <v>101</v>
      </c>
      <c r="C23" s="10" t="s">
        <v>102</v>
      </c>
      <c r="D23">
        <v>0</v>
      </c>
      <c r="E23">
        <v>0</v>
      </c>
      <c r="F23">
        <v>0</v>
      </c>
      <c r="G23">
        <v>0</v>
      </c>
      <c r="H23">
        <v>0</v>
      </c>
      <c r="I23">
        <v>433</v>
      </c>
      <c r="J23">
        <v>445</v>
      </c>
      <c r="K23">
        <v>448</v>
      </c>
      <c r="L23">
        <v>438</v>
      </c>
      <c r="M23">
        <v>466</v>
      </c>
      <c r="O23" t="s">
        <v>298</v>
      </c>
      <c r="P23" s="10" t="s">
        <v>118</v>
      </c>
      <c r="Q23" s="10" t="s">
        <v>119</v>
      </c>
      <c r="R23">
        <f>D32</f>
        <v>10</v>
      </c>
      <c r="S23">
        <f t="shared" ref="S23:S41" si="32">E32</f>
        <v>25</v>
      </c>
      <c r="T23">
        <f t="shared" ref="T23:T41" si="33">F32</f>
        <v>21</v>
      </c>
      <c r="U23">
        <f t="shared" ref="U23:U41" si="34">G32</f>
        <v>19</v>
      </c>
      <c r="V23">
        <f t="shared" ref="V23:V41" si="35">H32</f>
        <v>17</v>
      </c>
      <c r="W23">
        <f t="shared" ref="W23:W41" si="36">I32</f>
        <v>11</v>
      </c>
      <c r="X23">
        <f t="shared" ref="X23:X41" si="37">J32</f>
        <v>7</v>
      </c>
      <c r="Y23">
        <f t="shared" ref="Y23:Y41" si="38">K32</f>
        <v>10</v>
      </c>
      <c r="Z23">
        <f t="shared" ref="Z23:Z41" si="39">L32</f>
        <v>8</v>
      </c>
      <c r="AA23">
        <f t="shared" ref="AA23:AA41" si="40">M32</f>
        <v>6</v>
      </c>
    </row>
    <row r="24" spans="1:27" x14ac:dyDescent="0.25">
      <c r="B24" s="10" t="s">
        <v>103</v>
      </c>
      <c r="C24" s="10" t="s">
        <v>105</v>
      </c>
      <c r="D24">
        <v>0</v>
      </c>
      <c r="E24">
        <v>0</v>
      </c>
      <c r="F24">
        <v>0</v>
      </c>
      <c r="G24">
        <v>0</v>
      </c>
      <c r="H24">
        <v>0</v>
      </c>
      <c r="I24">
        <v>13</v>
      </c>
      <c r="J24">
        <v>40</v>
      </c>
      <c r="K24">
        <v>76</v>
      </c>
      <c r="L24">
        <v>112</v>
      </c>
      <c r="M24">
        <v>119</v>
      </c>
      <c r="O24" t="s">
        <v>298</v>
      </c>
      <c r="P24" s="10" t="s">
        <v>124</v>
      </c>
      <c r="Q24" s="10" t="s">
        <v>125</v>
      </c>
      <c r="R24">
        <f>D33</f>
        <v>297</v>
      </c>
      <c r="S24">
        <f t="shared" si="32"/>
        <v>297</v>
      </c>
      <c r="T24">
        <f t="shared" si="33"/>
        <v>311</v>
      </c>
      <c r="U24">
        <f t="shared" si="34"/>
        <v>305</v>
      </c>
      <c r="V24">
        <f t="shared" si="35"/>
        <v>293</v>
      </c>
      <c r="W24">
        <f t="shared" si="36"/>
        <v>286</v>
      </c>
      <c r="X24">
        <f t="shared" si="37"/>
        <v>271</v>
      </c>
      <c r="Y24">
        <f t="shared" si="38"/>
        <v>271</v>
      </c>
      <c r="Z24">
        <f t="shared" si="39"/>
        <v>263</v>
      </c>
      <c r="AA24">
        <f t="shared" si="40"/>
        <v>251</v>
      </c>
    </row>
    <row r="25" spans="1:27" x14ac:dyDescent="0.25">
      <c r="B25" s="10" t="s">
        <v>80</v>
      </c>
      <c r="C25" s="10" t="s">
        <v>81</v>
      </c>
      <c r="D25">
        <v>0</v>
      </c>
      <c r="E25">
        <v>0</v>
      </c>
      <c r="F25">
        <v>0</v>
      </c>
      <c r="G25">
        <v>0</v>
      </c>
      <c r="H25">
        <v>0</v>
      </c>
      <c r="I25">
        <v>0</v>
      </c>
      <c r="J25">
        <v>0</v>
      </c>
      <c r="K25">
        <v>0</v>
      </c>
      <c r="L25">
        <v>0</v>
      </c>
      <c r="M25">
        <v>8</v>
      </c>
      <c r="O25" t="s">
        <v>298</v>
      </c>
      <c r="P25" s="10" t="s">
        <v>126</v>
      </c>
      <c r="Q25" s="10" t="s">
        <v>127</v>
      </c>
      <c r="R25">
        <f t="shared" ref="R25:R39" si="41">D34</f>
        <v>468</v>
      </c>
      <c r="S25">
        <f t="shared" si="32"/>
        <v>482</v>
      </c>
      <c r="T25">
        <f t="shared" si="33"/>
        <v>458</v>
      </c>
      <c r="U25">
        <f t="shared" si="34"/>
        <v>496</v>
      </c>
      <c r="V25">
        <f t="shared" si="35"/>
        <v>459</v>
      </c>
      <c r="W25">
        <f t="shared" si="36"/>
        <v>435</v>
      </c>
      <c r="X25">
        <f t="shared" si="37"/>
        <v>403</v>
      </c>
      <c r="Y25">
        <f t="shared" si="38"/>
        <v>361</v>
      </c>
      <c r="Z25">
        <f t="shared" si="39"/>
        <v>324</v>
      </c>
      <c r="AA25">
        <f t="shared" si="40"/>
        <v>291</v>
      </c>
    </row>
    <row r="26" spans="1:27" x14ac:dyDescent="0.25">
      <c r="B26" s="10" t="s">
        <v>106</v>
      </c>
      <c r="C26" s="10" t="s">
        <v>107</v>
      </c>
      <c r="D26">
        <v>0</v>
      </c>
      <c r="E26">
        <v>0</v>
      </c>
      <c r="F26">
        <v>0</v>
      </c>
      <c r="G26">
        <v>0</v>
      </c>
      <c r="H26">
        <v>0</v>
      </c>
      <c r="I26">
        <v>41</v>
      </c>
      <c r="J26">
        <v>33</v>
      </c>
      <c r="K26">
        <v>29</v>
      </c>
      <c r="L26">
        <v>34</v>
      </c>
      <c r="M26">
        <v>41</v>
      </c>
      <c r="O26" t="s">
        <v>298</v>
      </c>
      <c r="P26" s="10" t="s">
        <v>128</v>
      </c>
      <c r="Q26" s="10" t="s">
        <v>129</v>
      </c>
      <c r="R26">
        <f t="shared" si="41"/>
        <v>362</v>
      </c>
      <c r="S26">
        <f t="shared" si="32"/>
        <v>351</v>
      </c>
      <c r="T26">
        <f t="shared" si="33"/>
        <v>345</v>
      </c>
      <c r="U26">
        <f t="shared" si="34"/>
        <v>346</v>
      </c>
      <c r="V26">
        <f t="shared" si="35"/>
        <v>336</v>
      </c>
      <c r="W26">
        <f t="shared" si="36"/>
        <v>317</v>
      </c>
      <c r="X26">
        <f t="shared" si="37"/>
        <v>307</v>
      </c>
      <c r="Y26">
        <f t="shared" si="38"/>
        <v>308</v>
      </c>
      <c r="Z26">
        <f t="shared" si="39"/>
        <v>294</v>
      </c>
      <c r="AA26">
        <f t="shared" si="40"/>
        <v>316</v>
      </c>
    </row>
    <row r="27" spans="1:27" x14ac:dyDescent="0.25">
      <c r="B27" s="10" t="s">
        <v>108</v>
      </c>
      <c r="C27" s="10" t="s">
        <v>109</v>
      </c>
      <c r="D27">
        <v>0</v>
      </c>
      <c r="E27">
        <v>0</v>
      </c>
      <c r="F27">
        <v>0</v>
      </c>
      <c r="G27">
        <v>0</v>
      </c>
      <c r="H27">
        <v>0</v>
      </c>
      <c r="I27">
        <v>0</v>
      </c>
      <c r="J27">
        <v>9</v>
      </c>
      <c r="K27">
        <v>17</v>
      </c>
      <c r="L27">
        <v>19</v>
      </c>
      <c r="M27">
        <v>12</v>
      </c>
      <c r="O27" t="s">
        <v>298</v>
      </c>
      <c r="P27" s="10" t="s">
        <v>130</v>
      </c>
      <c r="Q27" s="10" t="s">
        <v>131</v>
      </c>
      <c r="R27">
        <f t="shared" si="41"/>
        <v>244</v>
      </c>
      <c r="S27">
        <f t="shared" si="32"/>
        <v>238</v>
      </c>
      <c r="T27">
        <f t="shared" si="33"/>
        <v>259</v>
      </c>
      <c r="U27">
        <f t="shared" si="34"/>
        <v>287</v>
      </c>
      <c r="V27">
        <f t="shared" si="35"/>
        <v>289</v>
      </c>
      <c r="W27">
        <f t="shared" si="36"/>
        <v>264</v>
      </c>
      <c r="X27">
        <f t="shared" si="37"/>
        <v>262</v>
      </c>
      <c r="Y27">
        <f t="shared" si="38"/>
        <v>266</v>
      </c>
      <c r="Z27">
        <f t="shared" si="39"/>
        <v>244</v>
      </c>
      <c r="AA27">
        <f t="shared" si="40"/>
        <v>231</v>
      </c>
    </row>
    <row r="28" spans="1:27" x14ac:dyDescent="0.25">
      <c r="A28" s="10"/>
      <c r="B28" s="10" t="s">
        <v>114</v>
      </c>
      <c r="C28" s="10" t="s">
        <v>115</v>
      </c>
      <c r="D28">
        <v>0</v>
      </c>
      <c r="E28">
        <v>0</v>
      </c>
      <c r="F28">
        <v>0</v>
      </c>
      <c r="G28">
        <v>0</v>
      </c>
      <c r="H28">
        <v>0</v>
      </c>
      <c r="I28">
        <v>86</v>
      </c>
      <c r="J28">
        <v>96</v>
      </c>
      <c r="K28">
        <v>106</v>
      </c>
      <c r="L28">
        <v>118</v>
      </c>
      <c r="M28">
        <v>134</v>
      </c>
      <c r="O28" t="s">
        <v>298</v>
      </c>
      <c r="P28" s="10" t="s">
        <v>132</v>
      </c>
      <c r="Q28" s="10" t="s">
        <v>133</v>
      </c>
      <c r="R28">
        <f t="shared" si="41"/>
        <v>0</v>
      </c>
      <c r="S28">
        <f t="shared" si="32"/>
        <v>0</v>
      </c>
      <c r="T28">
        <f t="shared" si="33"/>
        <v>1</v>
      </c>
      <c r="U28">
        <f t="shared" si="34"/>
        <v>1</v>
      </c>
      <c r="V28">
        <f t="shared" si="35"/>
        <v>0</v>
      </c>
      <c r="W28">
        <f t="shared" si="36"/>
        <v>1</v>
      </c>
      <c r="X28">
        <f t="shared" si="37"/>
        <v>2</v>
      </c>
      <c r="Y28">
        <f t="shared" si="38"/>
        <v>1</v>
      </c>
      <c r="Z28">
        <f t="shared" si="39"/>
        <v>1</v>
      </c>
      <c r="AA28">
        <f t="shared" si="40"/>
        <v>1</v>
      </c>
    </row>
    <row r="29" spans="1:27" x14ac:dyDescent="0.25">
      <c r="A29" s="10" t="s">
        <v>72</v>
      </c>
      <c r="D29" t="s">
        <v>39</v>
      </c>
      <c r="E29" t="s">
        <v>39</v>
      </c>
      <c r="F29" t="s">
        <v>39</v>
      </c>
      <c r="G29" t="s">
        <v>39</v>
      </c>
      <c r="H29" t="s">
        <v>39</v>
      </c>
      <c r="I29" t="s">
        <v>39</v>
      </c>
      <c r="J29" t="s">
        <v>39</v>
      </c>
      <c r="K29" t="s">
        <v>39</v>
      </c>
      <c r="L29" t="s">
        <v>39</v>
      </c>
      <c r="M29" t="s">
        <v>39</v>
      </c>
      <c r="O29" t="s">
        <v>298</v>
      </c>
      <c r="P29" s="10" t="s">
        <v>134</v>
      </c>
      <c r="Q29" s="10" t="s">
        <v>135</v>
      </c>
      <c r="R29">
        <f t="shared" si="41"/>
        <v>344</v>
      </c>
      <c r="S29">
        <f t="shared" si="32"/>
        <v>338</v>
      </c>
      <c r="T29">
        <f t="shared" si="33"/>
        <v>363</v>
      </c>
      <c r="U29">
        <f t="shared" si="34"/>
        <v>351</v>
      </c>
      <c r="V29">
        <f t="shared" si="35"/>
        <v>360</v>
      </c>
      <c r="W29">
        <f t="shared" si="36"/>
        <v>377</v>
      </c>
      <c r="X29">
        <f t="shared" si="37"/>
        <v>399</v>
      </c>
      <c r="Y29">
        <f t="shared" si="38"/>
        <v>374</v>
      </c>
      <c r="Z29">
        <f t="shared" si="39"/>
        <v>364</v>
      </c>
      <c r="AA29">
        <f t="shared" si="40"/>
        <v>406</v>
      </c>
    </row>
    <row r="30" spans="1:27" x14ac:dyDescent="0.25">
      <c r="A30" t="s">
        <v>73</v>
      </c>
      <c r="D30">
        <v>0</v>
      </c>
      <c r="E30">
        <v>0</v>
      </c>
      <c r="F30">
        <v>0</v>
      </c>
      <c r="G30">
        <v>0</v>
      </c>
      <c r="H30">
        <v>0</v>
      </c>
      <c r="I30">
        <v>651</v>
      </c>
      <c r="J30">
        <v>689</v>
      </c>
      <c r="K30">
        <v>741</v>
      </c>
      <c r="L30">
        <v>777</v>
      </c>
      <c r="M30">
        <v>824</v>
      </c>
      <c r="O30" t="s">
        <v>298</v>
      </c>
      <c r="P30" s="10" t="s">
        <v>136</v>
      </c>
      <c r="Q30" s="10" t="s">
        <v>138</v>
      </c>
      <c r="R30">
        <f t="shared" si="41"/>
        <v>10</v>
      </c>
      <c r="S30">
        <f t="shared" si="32"/>
        <v>6</v>
      </c>
      <c r="T30">
        <f t="shared" si="33"/>
        <v>3</v>
      </c>
      <c r="U30">
        <f t="shared" si="34"/>
        <v>6</v>
      </c>
      <c r="V30">
        <f t="shared" si="35"/>
        <v>9</v>
      </c>
      <c r="W30">
        <f t="shared" si="36"/>
        <v>20</v>
      </c>
      <c r="X30">
        <f t="shared" si="37"/>
        <v>18</v>
      </c>
      <c r="Y30">
        <f t="shared" si="38"/>
        <v>18</v>
      </c>
      <c r="Z30">
        <f t="shared" si="39"/>
        <v>13</v>
      </c>
      <c r="AA30">
        <f t="shared" si="40"/>
        <v>12</v>
      </c>
    </row>
    <row r="31" spans="1:27" x14ac:dyDescent="0.25">
      <c r="A31" s="10"/>
      <c r="B31" s="10"/>
      <c r="C31" s="10"/>
      <c r="O31" t="s">
        <v>298</v>
      </c>
      <c r="P31" s="10" t="s">
        <v>141</v>
      </c>
      <c r="Q31" s="10" t="s">
        <v>142</v>
      </c>
      <c r="R31">
        <f t="shared" si="41"/>
        <v>177</v>
      </c>
      <c r="S31">
        <f t="shared" si="32"/>
        <v>174</v>
      </c>
      <c r="T31">
        <f t="shared" si="33"/>
        <v>181</v>
      </c>
      <c r="U31">
        <f t="shared" si="34"/>
        <v>180</v>
      </c>
      <c r="V31">
        <f t="shared" si="35"/>
        <v>183</v>
      </c>
      <c r="W31">
        <f t="shared" si="36"/>
        <v>160</v>
      </c>
      <c r="X31">
        <f t="shared" si="37"/>
        <v>171</v>
      </c>
      <c r="Y31">
        <f t="shared" si="38"/>
        <v>189</v>
      </c>
      <c r="Z31">
        <f t="shared" si="39"/>
        <v>178</v>
      </c>
      <c r="AA31">
        <f t="shared" si="40"/>
        <v>191</v>
      </c>
    </row>
    <row r="32" spans="1:27" x14ac:dyDescent="0.25">
      <c r="A32" t="s">
        <v>46</v>
      </c>
      <c r="B32" s="10" t="s">
        <v>118</v>
      </c>
      <c r="C32" s="10" t="s">
        <v>119</v>
      </c>
      <c r="D32">
        <v>10</v>
      </c>
      <c r="E32">
        <v>25</v>
      </c>
      <c r="F32">
        <v>21</v>
      </c>
      <c r="G32">
        <v>19</v>
      </c>
      <c r="H32">
        <v>17</v>
      </c>
      <c r="I32">
        <v>11</v>
      </c>
      <c r="J32">
        <v>7</v>
      </c>
      <c r="K32">
        <v>10</v>
      </c>
      <c r="L32">
        <v>8</v>
      </c>
      <c r="M32">
        <v>6</v>
      </c>
      <c r="O32" t="s">
        <v>298</v>
      </c>
      <c r="P32" s="10" t="s">
        <v>145</v>
      </c>
      <c r="Q32" s="10" t="s">
        <v>146</v>
      </c>
      <c r="R32">
        <f t="shared" si="41"/>
        <v>203</v>
      </c>
      <c r="S32">
        <f t="shared" si="32"/>
        <v>174</v>
      </c>
      <c r="T32">
        <f t="shared" si="33"/>
        <v>184</v>
      </c>
      <c r="U32">
        <f t="shared" si="34"/>
        <v>171</v>
      </c>
      <c r="V32">
        <f t="shared" si="35"/>
        <v>121</v>
      </c>
      <c r="W32">
        <f t="shared" si="36"/>
        <v>118</v>
      </c>
      <c r="X32">
        <f t="shared" si="37"/>
        <v>138</v>
      </c>
      <c r="Y32">
        <f t="shared" si="38"/>
        <v>180</v>
      </c>
      <c r="Z32">
        <f t="shared" si="39"/>
        <v>163</v>
      </c>
      <c r="AA32">
        <f t="shared" si="40"/>
        <v>104</v>
      </c>
    </row>
    <row r="33" spans="2:27" x14ac:dyDescent="0.25">
      <c r="B33" s="10" t="s">
        <v>124</v>
      </c>
      <c r="C33" s="10" t="s">
        <v>125</v>
      </c>
      <c r="D33">
        <v>297</v>
      </c>
      <c r="E33">
        <v>297</v>
      </c>
      <c r="F33">
        <v>311</v>
      </c>
      <c r="G33">
        <v>305</v>
      </c>
      <c r="H33">
        <v>293</v>
      </c>
      <c r="I33">
        <v>286</v>
      </c>
      <c r="J33">
        <v>271</v>
      </c>
      <c r="K33">
        <v>271</v>
      </c>
      <c r="L33">
        <v>263</v>
      </c>
      <c r="M33">
        <v>251</v>
      </c>
      <c r="O33" t="s">
        <v>298</v>
      </c>
      <c r="P33" s="10" t="s">
        <v>147</v>
      </c>
      <c r="Q33" s="10" t="s">
        <v>148</v>
      </c>
      <c r="R33">
        <f t="shared" si="41"/>
        <v>59</v>
      </c>
      <c r="S33">
        <f t="shared" si="32"/>
        <v>66</v>
      </c>
      <c r="T33">
        <f t="shared" si="33"/>
        <v>72</v>
      </c>
      <c r="U33">
        <f t="shared" si="34"/>
        <v>55</v>
      </c>
      <c r="V33">
        <f t="shared" si="35"/>
        <v>39</v>
      </c>
      <c r="W33">
        <f t="shared" si="36"/>
        <v>32</v>
      </c>
      <c r="X33">
        <f t="shared" si="37"/>
        <v>23</v>
      </c>
      <c r="Y33">
        <f t="shared" si="38"/>
        <v>22</v>
      </c>
      <c r="Z33">
        <f t="shared" si="39"/>
        <v>26</v>
      </c>
      <c r="AA33">
        <f t="shared" si="40"/>
        <v>23</v>
      </c>
    </row>
    <row r="34" spans="2:27" x14ac:dyDescent="0.25">
      <c r="B34" s="10" t="s">
        <v>126</v>
      </c>
      <c r="C34" s="10" t="s">
        <v>127</v>
      </c>
      <c r="D34">
        <v>468</v>
      </c>
      <c r="E34">
        <v>482</v>
      </c>
      <c r="F34">
        <v>458</v>
      </c>
      <c r="G34">
        <v>496</v>
      </c>
      <c r="H34">
        <v>459</v>
      </c>
      <c r="I34">
        <v>435</v>
      </c>
      <c r="J34">
        <v>403</v>
      </c>
      <c r="K34">
        <v>361</v>
      </c>
      <c r="L34">
        <v>324</v>
      </c>
      <c r="M34">
        <v>291</v>
      </c>
      <c r="O34" t="s">
        <v>298</v>
      </c>
      <c r="P34" s="10" t="s">
        <v>149</v>
      </c>
      <c r="Q34" s="10" t="s">
        <v>150</v>
      </c>
      <c r="R34">
        <f t="shared" si="41"/>
        <v>21</v>
      </c>
      <c r="S34">
        <f t="shared" si="32"/>
        <v>19</v>
      </c>
      <c r="T34">
        <f t="shared" si="33"/>
        <v>23</v>
      </c>
      <c r="U34">
        <f t="shared" si="34"/>
        <v>24</v>
      </c>
      <c r="V34">
        <f t="shared" si="35"/>
        <v>15</v>
      </c>
      <c r="W34">
        <f t="shared" si="36"/>
        <v>18</v>
      </c>
      <c r="X34">
        <f t="shared" si="37"/>
        <v>20</v>
      </c>
      <c r="Y34">
        <f t="shared" si="38"/>
        <v>27</v>
      </c>
      <c r="Z34">
        <f t="shared" si="39"/>
        <v>26</v>
      </c>
      <c r="AA34">
        <f t="shared" si="40"/>
        <v>28</v>
      </c>
    </row>
    <row r="35" spans="2:27" x14ac:dyDescent="0.25">
      <c r="B35" s="10" t="s">
        <v>128</v>
      </c>
      <c r="C35" s="10" t="s">
        <v>129</v>
      </c>
      <c r="D35">
        <v>362</v>
      </c>
      <c r="E35">
        <v>351</v>
      </c>
      <c r="F35">
        <v>345</v>
      </c>
      <c r="G35">
        <v>346</v>
      </c>
      <c r="H35">
        <v>336</v>
      </c>
      <c r="I35">
        <v>317</v>
      </c>
      <c r="J35">
        <v>307</v>
      </c>
      <c r="K35">
        <v>308</v>
      </c>
      <c r="L35">
        <v>294</v>
      </c>
      <c r="M35">
        <v>316</v>
      </c>
      <c r="O35" t="s">
        <v>298</v>
      </c>
      <c r="P35" s="10" t="s">
        <v>153</v>
      </c>
      <c r="Q35" s="10" t="s">
        <v>154</v>
      </c>
      <c r="R35">
        <f t="shared" si="41"/>
        <v>0</v>
      </c>
      <c r="S35">
        <f t="shared" si="32"/>
        <v>0</v>
      </c>
      <c r="T35">
        <f t="shared" si="33"/>
        <v>0</v>
      </c>
      <c r="U35">
        <f t="shared" si="34"/>
        <v>0</v>
      </c>
      <c r="V35">
        <f t="shared" si="35"/>
        <v>0</v>
      </c>
      <c r="W35">
        <f t="shared" si="36"/>
        <v>0</v>
      </c>
      <c r="X35">
        <f t="shared" si="37"/>
        <v>9</v>
      </c>
      <c r="Y35">
        <f t="shared" si="38"/>
        <v>21</v>
      </c>
      <c r="Z35">
        <f t="shared" si="39"/>
        <v>27</v>
      </c>
      <c r="AA35">
        <f t="shared" si="40"/>
        <v>38</v>
      </c>
    </row>
    <row r="36" spans="2:27" x14ac:dyDescent="0.25">
      <c r="B36" s="10" t="s">
        <v>130</v>
      </c>
      <c r="C36" s="10" t="s">
        <v>131</v>
      </c>
      <c r="D36">
        <v>244</v>
      </c>
      <c r="E36">
        <v>238</v>
      </c>
      <c r="F36">
        <v>259</v>
      </c>
      <c r="G36">
        <v>287</v>
      </c>
      <c r="H36">
        <v>289</v>
      </c>
      <c r="I36">
        <v>264</v>
      </c>
      <c r="J36">
        <v>262</v>
      </c>
      <c r="K36">
        <v>266</v>
      </c>
      <c r="L36">
        <v>244</v>
      </c>
      <c r="M36">
        <v>231</v>
      </c>
      <c r="O36" t="s">
        <v>298</v>
      </c>
      <c r="P36" s="10" t="s">
        <v>159</v>
      </c>
      <c r="Q36" s="10" t="s">
        <v>160</v>
      </c>
      <c r="R36">
        <f t="shared" si="41"/>
        <v>129</v>
      </c>
      <c r="S36">
        <f t="shared" si="32"/>
        <v>133</v>
      </c>
      <c r="T36">
        <f t="shared" si="33"/>
        <v>128</v>
      </c>
      <c r="U36">
        <f t="shared" si="34"/>
        <v>121</v>
      </c>
      <c r="V36">
        <f t="shared" si="35"/>
        <v>122</v>
      </c>
      <c r="W36">
        <f t="shared" si="36"/>
        <v>120</v>
      </c>
      <c r="X36">
        <f t="shared" si="37"/>
        <v>96</v>
      </c>
      <c r="Y36">
        <f t="shared" si="38"/>
        <v>93</v>
      </c>
      <c r="Z36">
        <f t="shared" si="39"/>
        <v>101</v>
      </c>
      <c r="AA36">
        <f t="shared" si="40"/>
        <v>98</v>
      </c>
    </row>
    <row r="37" spans="2:27" x14ac:dyDescent="0.25">
      <c r="B37" s="10" t="s">
        <v>132</v>
      </c>
      <c r="C37" s="10" t="s">
        <v>133</v>
      </c>
      <c r="D37">
        <v>0</v>
      </c>
      <c r="E37">
        <v>0</v>
      </c>
      <c r="F37">
        <v>1</v>
      </c>
      <c r="G37">
        <v>1</v>
      </c>
      <c r="H37">
        <v>0</v>
      </c>
      <c r="I37">
        <v>1</v>
      </c>
      <c r="J37">
        <v>2</v>
      </c>
      <c r="K37">
        <v>1</v>
      </c>
      <c r="L37">
        <v>1</v>
      </c>
      <c r="M37">
        <v>1</v>
      </c>
      <c r="O37" t="s">
        <v>298</v>
      </c>
      <c r="P37" s="10" t="s">
        <v>163</v>
      </c>
      <c r="Q37" s="10" t="s">
        <v>164</v>
      </c>
      <c r="R37">
        <f t="shared" si="41"/>
        <v>1327</v>
      </c>
      <c r="S37">
        <f t="shared" si="32"/>
        <v>1395</v>
      </c>
      <c r="T37">
        <f t="shared" si="33"/>
        <v>1392</v>
      </c>
      <c r="U37">
        <f t="shared" si="34"/>
        <v>1447</v>
      </c>
      <c r="V37">
        <f t="shared" si="35"/>
        <v>1447</v>
      </c>
      <c r="W37">
        <f t="shared" si="36"/>
        <v>1362</v>
      </c>
      <c r="X37">
        <f t="shared" si="37"/>
        <v>1240</v>
      </c>
      <c r="Y37">
        <f t="shared" si="38"/>
        <v>1203</v>
      </c>
      <c r="Z37">
        <f t="shared" si="39"/>
        <v>1125</v>
      </c>
      <c r="AA37">
        <f t="shared" si="40"/>
        <v>1108</v>
      </c>
    </row>
    <row r="38" spans="2:27" x14ac:dyDescent="0.25">
      <c r="B38" s="10" t="s">
        <v>134</v>
      </c>
      <c r="C38" s="10" t="s">
        <v>135</v>
      </c>
      <c r="D38">
        <v>344</v>
      </c>
      <c r="E38">
        <v>338</v>
      </c>
      <c r="F38">
        <v>363</v>
      </c>
      <c r="G38">
        <v>351</v>
      </c>
      <c r="H38">
        <v>360</v>
      </c>
      <c r="I38">
        <v>377</v>
      </c>
      <c r="J38">
        <v>399</v>
      </c>
      <c r="K38">
        <v>374</v>
      </c>
      <c r="L38">
        <v>364</v>
      </c>
      <c r="M38">
        <v>406</v>
      </c>
      <c r="O38" t="s">
        <v>298</v>
      </c>
      <c r="P38" s="10" t="s">
        <v>165</v>
      </c>
      <c r="Q38" s="10" t="s">
        <v>166</v>
      </c>
      <c r="R38">
        <f t="shared" si="41"/>
        <v>0</v>
      </c>
      <c r="S38">
        <f t="shared" si="32"/>
        <v>0</v>
      </c>
      <c r="T38">
        <f t="shared" si="33"/>
        <v>0</v>
      </c>
      <c r="U38">
        <f t="shared" si="34"/>
        <v>0</v>
      </c>
      <c r="V38">
        <f t="shared" si="35"/>
        <v>0</v>
      </c>
      <c r="W38">
        <f t="shared" si="36"/>
        <v>158</v>
      </c>
      <c r="X38">
        <f t="shared" si="37"/>
        <v>167</v>
      </c>
      <c r="Y38">
        <f t="shared" si="38"/>
        <v>142</v>
      </c>
      <c r="Z38">
        <f t="shared" si="39"/>
        <v>157</v>
      </c>
      <c r="AA38">
        <f t="shared" si="40"/>
        <v>197</v>
      </c>
    </row>
    <row r="39" spans="2:27" x14ac:dyDescent="0.25">
      <c r="B39" s="10" t="s">
        <v>136</v>
      </c>
      <c r="C39" s="10" t="s">
        <v>138</v>
      </c>
      <c r="D39">
        <v>10</v>
      </c>
      <c r="E39">
        <v>6</v>
      </c>
      <c r="F39">
        <v>3</v>
      </c>
      <c r="G39">
        <v>6</v>
      </c>
      <c r="H39">
        <v>9</v>
      </c>
      <c r="I39">
        <v>20</v>
      </c>
      <c r="J39">
        <v>18</v>
      </c>
      <c r="K39">
        <v>18</v>
      </c>
      <c r="L39">
        <v>13</v>
      </c>
      <c r="M39">
        <v>12</v>
      </c>
      <c r="O39" t="s">
        <v>298</v>
      </c>
      <c r="P39" s="10" t="s">
        <v>167</v>
      </c>
      <c r="Q39" s="10" t="s">
        <v>168</v>
      </c>
      <c r="R39">
        <f t="shared" si="41"/>
        <v>0</v>
      </c>
      <c r="S39">
        <f t="shared" si="32"/>
        <v>0</v>
      </c>
      <c r="T39">
        <f t="shared" si="33"/>
        <v>0</v>
      </c>
      <c r="U39">
        <f t="shared" si="34"/>
        <v>0</v>
      </c>
      <c r="V39">
        <f t="shared" si="35"/>
        <v>0</v>
      </c>
      <c r="W39">
        <f t="shared" si="36"/>
        <v>8</v>
      </c>
      <c r="X39">
        <f t="shared" si="37"/>
        <v>10</v>
      </c>
      <c r="Y39">
        <f t="shared" si="38"/>
        <v>12</v>
      </c>
      <c r="Z39">
        <f t="shared" si="39"/>
        <v>14</v>
      </c>
      <c r="AA39">
        <f t="shared" si="40"/>
        <v>13</v>
      </c>
    </row>
    <row r="40" spans="2:27" x14ac:dyDescent="0.25">
      <c r="B40" s="10" t="s">
        <v>141</v>
      </c>
      <c r="C40" s="10" t="s">
        <v>142</v>
      </c>
      <c r="D40">
        <v>177</v>
      </c>
      <c r="E40">
        <v>174</v>
      </c>
      <c r="F40">
        <v>181</v>
      </c>
      <c r="G40">
        <v>180</v>
      </c>
      <c r="H40">
        <v>183</v>
      </c>
      <c r="I40">
        <v>160</v>
      </c>
      <c r="J40">
        <v>171</v>
      </c>
      <c r="K40">
        <v>189</v>
      </c>
      <c r="L40">
        <v>178</v>
      </c>
      <c r="M40">
        <v>191</v>
      </c>
      <c r="O40" t="s">
        <v>298</v>
      </c>
      <c r="P40" s="10" t="s">
        <v>169</v>
      </c>
      <c r="Q40" s="10" t="s">
        <v>170</v>
      </c>
      <c r="R40">
        <f>D49</f>
        <v>0</v>
      </c>
      <c r="S40">
        <f t="shared" si="32"/>
        <v>0</v>
      </c>
      <c r="T40">
        <f t="shared" si="33"/>
        <v>0</v>
      </c>
      <c r="U40">
        <f t="shared" si="34"/>
        <v>0</v>
      </c>
      <c r="V40">
        <f t="shared" si="35"/>
        <v>0</v>
      </c>
      <c r="W40">
        <f t="shared" si="36"/>
        <v>0</v>
      </c>
      <c r="X40">
        <f t="shared" si="37"/>
        <v>6</v>
      </c>
      <c r="Y40">
        <f t="shared" si="38"/>
        <v>33</v>
      </c>
      <c r="Z40">
        <f t="shared" si="39"/>
        <v>70</v>
      </c>
      <c r="AA40">
        <f t="shared" si="40"/>
        <v>87</v>
      </c>
    </row>
    <row r="41" spans="2:27" x14ac:dyDescent="0.25">
      <c r="B41" s="10" t="s">
        <v>145</v>
      </c>
      <c r="C41" s="10" t="s">
        <v>146</v>
      </c>
      <c r="D41">
        <v>203</v>
      </c>
      <c r="E41">
        <v>174</v>
      </c>
      <c r="F41">
        <v>184</v>
      </c>
      <c r="G41">
        <v>171</v>
      </c>
      <c r="H41">
        <v>121</v>
      </c>
      <c r="I41">
        <v>118</v>
      </c>
      <c r="J41">
        <v>138</v>
      </c>
      <c r="K41">
        <v>180</v>
      </c>
      <c r="L41">
        <v>163</v>
      </c>
      <c r="M41">
        <v>104</v>
      </c>
      <c r="O41" s="35" t="s">
        <v>298</v>
      </c>
      <c r="P41" s="79" t="s">
        <v>171</v>
      </c>
      <c r="Q41" s="79" t="s">
        <v>172</v>
      </c>
      <c r="R41" s="35">
        <f>D50</f>
        <v>0</v>
      </c>
      <c r="S41" s="35">
        <f t="shared" si="32"/>
        <v>0</v>
      </c>
      <c r="T41" s="35">
        <f t="shared" si="33"/>
        <v>0</v>
      </c>
      <c r="U41" s="35">
        <f t="shared" si="34"/>
        <v>0</v>
      </c>
      <c r="V41" s="35">
        <f t="shared" si="35"/>
        <v>0</v>
      </c>
      <c r="W41" s="35">
        <f t="shared" si="36"/>
        <v>5</v>
      </c>
      <c r="X41" s="35">
        <f t="shared" si="37"/>
        <v>6</v>
      </c>
      <c r="Y41" s="35">
        <f t="shared" si="38"/>
        <v>2</v>
      </c>
      <c r="Z41" s="35">
        <f t="shared" si="39"/>
        <v>0</v>
      </c>
      <c r="AA41" s="35">
        <f t="shared" si="40"/>
        <v>0</v>
      </c>
    </row>
    <row r="42" spans="2:27" x14ac:dyDescent="0.25">
      <c r="B42" s="10" t="s">
        <v>147</v>
      </c>
      <c r="C42" s="10" t="s">
        <v>148</v>
      </c>
      <c r="D42">
        <v>59</v>
      </c>
      <c r="E42">
        <v>66</v>
      </c>
      <c r="F42">
        <v>72</v>
      </c>
      <c r="G42">
        <v>55</v>
      </c>
      <c r="H42">
        <v>39</v>
      </c>
      <c r="I42">
        <v>32</v>
      </c>
      <c r="J42">
        <v>23</v>
      </c>
      <c r="K42">
        <v>22</v>
      </c>
      <c r="L42">
        <v>26</v>
      </c>
      <c r="M42">
        <v>23</v>
      </c>
      <c r="O42" t="s">
        <v>299</v>
      </c>
      <c r="P42" s="10" t="s">
        <v>173</v>
      </c>
      <c r="Q42" s="10" t="s">
        <v>174</v>
      </c>
      <c r="R42">
        <f t="shared" ref="R42:R47" si="42">D54</f>
        <v>27</v>
      </c>
      <c r="S42">
        <f t="shared" ref="S42:S47" si="43">E54</f>
        <v>23</v>
      </c>
      <c r="T42">
        <f t="shared" ref="T42:T47" si="44">F54</f>
        <v>27</v>
      </c>
      <c r="U42">
        <f t="shared" ref="U42:U47" si="45">G54</f>
        <v>28</v>
      </c>
      <c r="V42">
        <f t="shared" ref="V42:V47" si="46">H54</f>
        <v>34</v>
      </c>
      <c r="W42">
        <f t="shared" ref="W42:W47" si="47">I54</f>
        <v>52</v>
      </c>
      <c r="X42">
        <f t="shared" ref="X42:X47" si="48">J54</f>
        <v>52</v>
      </c>
      <c r="Y42">
        <f t="shared" ref="Y42:Y47" si="49">K54</f>
        <v>69</v>
      </c>
      <c r="Z42">
        <f t="shared" ref="Z42:Z47" si="50">L54</f>
        <v>80</v>
      </c>
      <c r="AA42">
        <f t="shared" ref="AA42:AA47" si="51">M54</f>
        <v>67</v>
      </c>
    </row>
    <row r="43" spans="2:27" x14ac:dyDescent="0.25">
      <c r="B43" s="10" t="s">
        <v>149</v>
      </c>
      <c r="C43" s="10" t="s">
        <v>150</v>
      </c>
      <c r="D43">
        <v>21</v>
      </c>
      <c r="E43">
        <v>19</v>
      </c>
      <c r="F43">
        <v>23</v>
      </c>
      <c r="G43">
        <v>24</v>
      </c>
      <c r="H43">
        <v>15</v>
      </c>
      <c r="I43">
        <v>18</v>
      </c>
      <c r="J43">
        <v>20</v>
      </c>
      <c r="K43">
        <v>27</v>
      </c>
      <c r="L43">
        <v>26</v>
      </c>
      <c r="M43">
        <v>28</v>
      </c>
      <c r="O43" t="s">
        <v>299</v>
      </c>
      <c r="P43" s="10" t="s">
        <v>685</v>
      </c>
      <c r="Q43" s="10" t="s">
        <v>686</v>
      </c>
      <c r="R43">
        <f t="shared" si="42"/>
        <v>0</v>
      </c>
      <c r="S43">
        <f t="shared" si="43"/>
        <v>0</v>
      </c>
      <c r="T43">
        <f t="shared" si="44"/>
        <v>0</v>
      </c>
      <c r="U43">
        <f t="shared" si="45"/>
        <v>0</v>
      </c>
      <c r="V43">
        <f t="shared" si="46"/>
        <v>0</v>
      </c>
      <c r="W43">
        <f t="shared" si="47"/>
        <v>0</v>
      </c>
      <c r="X43">
        <f t="shared" si="48"/>
        <v>0</v>
      </c>
      <c r="Y43">
        <f t="shared" si="49"/>
        <v>0</v>
      </c>
      <c r="Z43">
        <f t="shared" si="50"/>
        <v>13</v>
      </c>
      <c r="AA43">
        <f t="shared" si="51"/>
        <v>18</v>
      </c>
    </row>
    <row r="44" spans="2:27" x14ac:dyDescent="0.25">
      <c r="B44" s="10" t="s">
        <v>153</v>
      </c>
      <c r="C44" s="10" t="s">
        <v>154</v>
      </c>
      <c r="D44">
        <v>0</v>
      </c>
      <c r="E44">
        <v>0</v>
      </c>
      <c r="F44">
        <v>0</v>
      </c>
      <c r="G44">
        <v>0</v>
      </c>
      <c r="H44">
        <v>0</v>
      </c>
      <c r="I44">
        <v>0</v>
      </c>
      <c r="J44">
        <v>9</v>
      </c>
      <c r="K44">
        <v>21</v>
      </c>
      <c r="L44">
        <v>27</v>
      </c>
      <c r="M44">
        <v>38</v>
      </c>
      <c r="O44" t="s">
        <v>299</v>
      </c>
      <c r="P44" s="10" t="s">
        <v>183</v>
      </c>
      <c r="Q44" s="10" t="s">
        <v>184</v>
      </c>
      <c r="R44">
        <f t="shared" si="42"/>
        <v>81</v>
      </c>
      <c r="S44">
        <f t="shared" si="43"/>
        <v>71</v>
      </c>
      <c r="T44">
        <f t="shared" si="44"/>
        <v>80</v>
      </c>
      <c r="U44">
        <f t="shared" si="45"/>
        <v>86</v>
      </c>
      <c r="V44">
        <f t="shared" si="46"/>
        <v>76</v>
      </c>
      <c r="W44">
        <f t="shared" si="47"/>
        <v>71</v>
      </c>
      <c r="X44">
        <f t="shared" si="48"/>
        <v>75</v>
      </c>
      <c r="Y44">
        <f t="shared" si="49"/>
        <v>84</v>
      </c>
      <c r="Z44">
        <f t="shared" si="50"/>
        <v>88</v>
      </c>
      <c r="AA44">
        <f t="shared" si="51"/>
        <v>88</v>
      </c>
    </row>
    <row r="45" spans="2:27" x14ac:dyDescent="0.25">
      <c r="B45" s="10" t="s">
        <v>159</v>
      </c>
      <c r="C45" s="10" t="s">
        <v>160</v>
      </c>
      <c r="D45">
        <v>129</v>
      </c>
      <c r="E45">
        <v>133</v>
      </c>
      <c r="F45">
        <v>128</v>
      </c>
      <c r="G45">
        <v>121</v>
      </c>
      <c r="H45">
        <v>122</v>
      </c>
      <c r="I45">
        <v>120</v>
      </c>
      <c r="J45">
        <v>96</v>
      </c>
      <c r="K45">
        <v>93</v>
      </c>
      <c r="L45">
        <v>101</v>
      </c>
      <c r="M45">
        <v>98</v>
      </c>
      <c r="O45" t="s">
        <v>299</v>
      </c>
      <c r="P45" s="10" t="s">
        <v>738</v>
      </c>
      <c r="Q45" s="10" t="s">
        <v>739</v>
      </c>
      <c r="R45">
        <f t="shared" si="42"/>
        <v>0</v>
      </c>
      <c r="S45">
        <f t="shared" si="43"/>
        <v>0</v>
      </c>
      <c r="T45">
        <f t="shared" si="44"/>
        <v>0</v>
      </c>
      <c r="U45">
        <f t="shared" si="45"/>
        <v>0</v>
      </c>
      <c r="V45">
        <f t="shared" si="46"/>
        <v>0</v>
      </c>
      <c r="W45">
        <f t="shared" si="47"/>
        <v>0</v>
      </c>
      <c r="X45">
        <f t="shared" si="48"/>
        <v>0</v>
      </c>
      <c r="Y45">
        <f t="shared" si="49"/>
        <v>0</v>
      </c>
      <c r="Z45">
        <f t="shared" si="50"/>
        <v>0</v>
      </c>
      <c r="AA45">
        <f t="shared" si="51"/>
        <v>1</v>
      </c>
    </row>
    <row r="46" spans="2:27" x14ac:dyDescent="0.25">
      <c r="B46" s="10" t="s">
        <v>163</v>
      </c>
      <c r="C46" s="10" t="s">
        <v>164</v>
      </c>
      <c r="D46">
        <v>1327</v>
      </c>
      <c r="E46">
        <v>1395</v>
      </c>
      <c r="F46">
        <v>1392</v>
      </c>
      <c r="G46">
        <v>1447</v>
      </c>
      <c r="H46">
        <v>1447</v>
      </c>
      <c r="I46">
        <v>1362</v>
      </c>
      <c r="J46">
        <v>1240</v>
      </c>
      <c r="K46">
        <v>1203</v>
      </c>
      <c r="L46">
        <v>1125</v>
      </c>
      <c r="M46">
        <v>1108</v>
      </c>
      <c r="O46" t="s">
        <v>299</v>
      </c>
      <c r="P46" s="10" t="s">
        <v>188</v>
      </c>
      <c r="Q46" s="10" t="s">
        <v>189</v>
      </c>
      <c r="R46">
        <f t="shared" si="42"/>
        <v>0</v>
      </c>
      <c r="S46">
        <f t="shared" si="43"/>
        <v>1</v>
      </c>
      <c r="T46">
        <f t="shared" si="44"/>
        <v>4</v>
      </c>
      <c r="U46">
        <f t="shared" si="45"/>
        <v>5</v>
      </c>
      <c r="V46">
        <f t="shared" si="46"/>
        <v>5</v>
      </c>
      <c r="W46">
        <f t="shared" si="47"/>
        <v>6</v>
      </c>
      <c r="X46">
        <f t="shared" si="48"/>
        <v>6</v>
      </c>
      <c r="Y46">
        <f t="shared" si="49"/>
        <v>6</v>
      </c>
      <c r="Z46">
        <f t="shared" si="50"/>
        <v>5</v>
      </c>
      <c r="AA46">
        <f t="shared" si="51"/>
        <v>4</v>
      </c>
    </row>
    <row r="47" spans="2:27" x14ac:dyDescent="0.25">
      <c r="B47" s="10" t="s">
        <v>165</v>
      </c>
      <c r="C47" s="10" t="s">
        <v>166</v>
      </c>
      <c r="D47">
        <v>0</v>
      </c>
      <c r="E47">
        <v>0</v>
      </c>
      <c r="F47">
        <v>0</v>
      </c>
      <c r="G47">
        <v>0</v>
      </c>
      <c r="H47">
        <v>0</v>
      </c>
      <c r="I47">
        <v>158</v>
      </c>
      <c r="J47">
        <v>167</v>
      </c>
      <c r="K47">
        <v>142</v>
      </c>
      <c r="L47">
        <v>157</v>
      </c>
      <c r="M47">
        <v>197</v>
      </c>
      <c r="O47" t="s">
        <v>299</v>
      </c>
      <c r="P47" s="10" t="s">
        <v>190</v>
      </c>
      <c r="Q47" s="10" t="s">
        <v>191</v>
      </c>
      <c r="R47">
        <f t="shared" si="42"/>
        <v>0</v>
      </c>
      <c r="S47">
        <f t="shared" si="43"/>
        <v>0</v>
      </c>
      <c r="T47">
        <f t="shared" si="44"/>
        <v>0</v>
      </c>
      <c r="U47">
        <f t="shared" si="45"/>
        <v>0</v>
      </c>
      <c r="V47">
        <f t="shared" si="46"/>
        <v>0</v>
      </c>
      <c r="W47">
        <f t="shared" si="47"/>
        <v>0</v>
      </c>
      <c r="X47">
        <f t="shared" si="48"/>
        <v>1</v>
      </c>
      <c r="Y47">
        <f t="shared" si="49"/>
        <v>4</v>
      </c>
      <c r="Z47">
        <f t="shared" si="50"/>
        <v>5</v>
      </c>
      <c r="AA47">
        <f t="shared" si="51"/>
        <v>5</v>
      </c>
    </row>
    <row r="48" spans="2:27" x14ac:dyDescent="0.25">
      <c r="B48" s="10" t="s">
        <v>167</v>
      </c>
      <c r="C48" s="10" t="s">
        <v>168</v>
      </c>
      <c r="D48">
        <v>0</v>
      </c>
      <c r="E48">
        <v>0</v>
      </c>
      <c r="F48">
        <v>0</v>
      </c>
      <c r="G48">
        <v>0</v>
      </c>
      <c r="H48">
        <v>0</v>
      </c>
      <c r="I48">
        <v>8</v>
      </c>
      <c r="J48">
        <v>10</v>
      </c>
      <c r="K48">
        <v>12</v>
      </c>
      <c r="L48">
        <v>14</v>
      </c>
      <c r="M48">
        <v>13</v>
      </c>
      <c r="O48" t="s">
        <v>299</v>
      </c>
      <c r="P48" s="10" t="s">
        <v>192</v>
      </c>
      <c r="Q48" s="10" t="s">
        <v>193</v>
      </c>
      <c r="R48">
        <f>D60</f>
        <v>0</v>
      </c>
      <c r="S48">
        <f t="shared" ref="S48" si="52">E60</f>
        <v>0</v>
      </c>
      <c r="T48">
        <f t="shared" ref="T48" si="53">F60</f>
        <v>0</v>
      </c>
      <c r="U48">
        <f t="shared" ref="U48" si="54">G60</f>
        <v>0</v>
      </c>
      <c r="V48">
        <f t="shared" ref="V48" si="55">H60</f>
        <v>0</v>
      </c>
      <c r="W48">
        <f t="shared" ref="W48" si="56">I60</f>
        <v>19</v>
      </c>
      <c r="X48">
        <f t="shared" ref="X48" si="57">J60</f>
        <v>39</v>
      </c>
      <c r="Y48">
        <f t="shared" ref="Y48" si="58">K60</f>
        <v>57</v>
      </c>
      <c r="Z48">
        <f t="shared" ref="Z48" si="59">L60</f>
        <v>70</v>
      </c>
      <c r="AA48">
        <f t="shared" ref="AA48" si="60">M60</f>
        <v>79</v>
      </c>
    </row>
    <row r="49" spans="1:27" x14ac:dyDescent="0.25">
      <c r="B49" s="10" t="s">
        <v>169</v>
      </c>
      <c r="C49" s="10" t="s">
        <v>170</v>
      </c>
      <c r="D49">
        <v>0</v>
      </c>
      <c r="E49">
        <v>0</v>
      </c>
      <c r="F49">
        <v>0</v>
      </c>
      <c r="G49">
        <v>0</v>
      </c>
      <c r="H49">
        <v>0</v>
      </c>
      <c r="I49">
        <v>0</v>
      </c>
      <c r="J49">
        <v>6</v>
      </c>
      <c r="K49">
        <v>33</v>
      </c>
      <c r="L49">
        <v>70</v>
      </c>
      <c r="M49">
        <v>87</v>
      </c>
      <c r="O49" t="s">
        <v>299</v>
      </c>
      <c r="P49" s="10" t="s">
        <v>194</v>
      </c>
      <c r="Q49" s="10" t="s">
        <v>195</v>
      </c>
      <c r="R49">
        <f>D61</f>
        <v>47</v>
      </c>
      <c r="S49">
        <f t="shared" ref="S49:AA49" si="61">E61</f>
        <v>44</v>
      </c>
      <c r="T49">
        <f t="shared" si="61"/>
        <v>48</v>
      </c>
      <c r="U49">
        <f t="shared" si="61"/>
        <v>50</v>
      </c>
      <c r="V49">
        <f t="shared" si="61"/>
        <v>53</v>
      </c>
      <c r="W49">
        <f t="shared" si="61"/>
        <v>35</v>
      </c>
      <c r="X49">
        <f t="shared" si="61"/>
        <v>24</v>
      </c>
      <c r="Y49">
        <f t="shared" si="61"/>
        <v>14</v>
      </c>
      <c r="Z49">
        <f t="shared" si="61"/>
        <v>2</v>
      </c>
      <c r="AA49">
        <f t="shared" si="61"/>
        <v>0</v>
      </c>
    </row>
    <row r="50" spans="1:27" x14ac:dyDescent="0.25">
      <c r="A50" s="10"/>
      <c r="B50" s="10" t="s">
        <v>171</v>
      </c>
      <c r="C50" s="10" t="s">
        <v>172</v>
      </c>
      <c r="D50">
        <v>0</v>
      </c>
      <c r="E50">
        <v>0</v>
      </c>
      <c r="F50">
        <v>0</v>
      </c>
      <c r="G50">
        <v>0</v>
      </c>
      <c r="H50">
        <v>0</v>
      </c>
      <c r="I50">
        <v>5</v>
      </c>
      <c r="J50">
        <v>6</v>
      </c>
      <c r="K50">
        <v>2</v>
      </c>
      <c r="L50">
        <v>0</v>
      </c>
      <c r="M50">
        <v>0</v>
      </c>
      <c r="O50" s="40" t="s">
        <v>300</v>
      </c>
      <c r="P50" s="81" t="s">
        <v>196</v>
      </c>
      <c r="Q50" s="81" t="s">
        <v>197</v>
      </c>
      <c r="R50" s="40">
        <f>D65</f>
        <v>0</v>
      </c>
      <c r="S50" s="40">
        <f t="shared" ref="S50:AA51" si="62">E65</f>
        <v>0</v>
      </c>
      <c r="T50" s="40">
        <f t="shared" si="62"/>
        <v>0</v>
      </c>
      <c r="U50" s="40">
        <f t="shared" si="62"/>
        <v>0</v>
      </c>
      <c r="V50" s="40">
        <f t="shared" si="62"/>
        <v>0</v>
      </c>
      <c r="W50" s="40">
        <f t="shared" si="62"/>
        <v>53</v>
      </c>
      <c r="X50" s="40">
        <f t="shared" si="62"/>
        <v>42</v>
      </c>
      <c r="Y50" s="40">
        <f t="shared" si="62"/>
        <v>52</v>
      </c>
      <c r="Z50" s="40">
        <f t="shared" si="62"/>
        <v>61</v>
      </c>
      <c r="AA50" s="40">
        <f t="shared" si="62"/>
        <v>73</v>
      </c>
    </row>
    <row r="51" spans="1:27" x14ac:dyDescent="0.25">
      <c r="A51" s="10" t="s">
        <v>72</v>
      </c>
      <c r="B51" s="10"/>
      <c r="C51" s="10"/>
      <c r="D51" t="s">
        <v>39</v>
      </c>
      <c r="E51" t="s">
        <v>39</v>
      </c>
      <c r="F51" t="s">
        <v>39</v>
      </c>
      <c r="G51" t="s">
        <v>39</v>
      </c>
      <c r="H51" t="s">
        <v>39</v>
      </c>
      <c r="I51" t="s">
        <v>39</v>
      </c>
      <c r="J51" t="s">
        <v>39</v>
      </c>
      <c r="K51" t="s">
        <v>39</v>
      </c>
      <c r="L51" t="s">
        <v>39</v>
      </c>
      <c r="M51" t="s">
        <v>39</v>
      </c>
      <c r="O51" s="35" t="s">
        <v>300</v>
      </c>
      <c r="P51" s="79" t="s">
        <v>112</v>
      </c>
      <c r="Q51" s="79" t="s">
        <v>199</v>
      </c>
      <c r="R51" s="35">
        <f>D66</f>
        <v>0</v>
      </c>
      <c r="S51" s="35">
        <f t="shared" si="62"/>
        <v>0</v>
      </c>
      <c r="T51" s="35">
        <f t="shared" si="62"/>
        <v>0</v>
      </c>
      <c r="U51" s="35">
        <f t="shared" si="62"/>
        <v>0</v>
      </c>
      <c r="V51" s="35">
        <f t="shared" si="62"/>
        <v>0</v>
      </c>
      <c r="W51" s="35">
        <f t="shared" si="62"/>
        <v>0</v>
      </c>
      <c r="X51" s="35">
        <f t="shared" si="62"/>
        <v>1</v>
      </c>
      <c r="Y51" s="35">
        <f t="shared" si="62"/>
        <v>19</v>
      </c>
      <c r="Z51" s="35">
        <f t="shared" si="62"/>
        <v>34</v>
      </c>
      <c r="AA51" s="35">
        <f t="shared" si="62"/>
        <v>57</v>
      </c>
    </row>
    <row r="52" spans="1:27" x14ac:dyDescent="0.25">
      <c r="A52" s="10" t="s">
        <v>73</v>
      </c>
      <c r="D52">
        <v>3651</v>
      </c>
      <c r="E52">
        <v>3698</v>
      </c>
      <c r="F52">
        <v>3741</v>
      </c>
      <c r="G52">
        <v>3809</v>
      </c>
      <c r="H52">
        <v>3690</v>
      </c>
      <c r="I52">
        <v>3692</v>
      </c>
      <c r="J52">
        <v>3555</v>
      </c>
      <c r="K52">
        <v>3533</v>
      </c>
      <c r="L52">
        <v>3398</v>
      </c>
      <c r="M52">
        <v>3401</v>
      </c>
      <c r="O52" t="s">
        <v>301</v>
      </c>
      <c r="P52" s="10" t="s">
        <v>200</v>
      </c>
      <c r="Q52" s="10" t="s">
        <v>201</v>
      </c>
      <c r="R52">
        <f>D70</f>
        <v>24</v>
      </c>
      <c r="S52">
        <f t="shared" ref="S52:S84" si="63">E70</f>
        <v>16</v>
      </c>
      <c r="T52">
        <f t="shared" ref="T52:T84" si="64">F70</f>
        <v>14</v>
      </c>
      <c r="U52">
        <f t="shared" ref="U52:U84" si="65">G70</f>
        <v>8</v>
      </c>
      <c r="V52">
        <f t="shared" ref="V52:V84" si="66">H70</f>
        <v>9</v>
      </c>
      <c r="W52">
        <f t="shared" ref="W52:W84" si="67">I70</f>
        <v>10</v>
      </c>
      <c r="X52">
        <f t="shared" ref="X52:X84" si="68">J70</f>
        <v>9</v>
      </c>
      <c r="Y52">
        <f t="shared" ref="Y52:Y84" si="69">K70</f>
        <v>9</v>
      </c>
      <c r="Z52">
        <f t="shared" ref="Z52:Z84" si="70">L70</f>
        <v>9</v>
      </c>
      <c r="AA52">
        <f t="shared" ref="AA52:AA84" si="71">M70</f>
        <v>7</v>
      </c>
    </row>
    <row r="53" spans="1:27" x14ac:dyDescent="0.25">
      <c r="A53" s="10"/>
      <c r="B53" s="10"/>
      <c r="C53" s="10"/>
      <c r="O53" t="s">
        <v>301</v>
      </c>
      <c r="P53" s="10" t="s">
        <v>204</v>
      </c>
      <c r="Q53" s="10" t="s">
        <v>205</v>
      </c>
      <c r="R53">
        <f>D71</f>
        <v>12</v>
      </c>
      <c r="S53">
        <f t="shared" si="63"/>
        <v>13</v>
      </c>
      <c r="T53">
        <f t="shared" si="64"/>
        <v>15</v>
      </c>
      <c r="U53">
        <f t="shared" si="65"/>
        <v>13</v>
      </c>
      <c r="V53">
        <f t="shared" si="66"/>
        <v>13</v>
      </c>
      <c r="W53">
        <f t="shared" si="67"/>
        <v>14</v>
      </c>
      <c r="X53">
        <f t="shared" si="68"/>
        <v>13</v>
      </c>
      <c r="Y53">
        <f t="shared" si="69"/>
        <v>17</v>
      </c>
      <c r="Z53">
        <f t="shared" si="70"/>
        <v>22</v>
      </c>
      <c r="AA53">
        <f t="shared" si="71"/>
        <v>24</v>
      </c>
    </row>
    <row r="54" spans="1:27" x14ac:dyDescent="0.25">
      <c r="A54" t="s">
        <v>47</v>
      </c>
      <c r="B54" s="10" t="s">
        <v>173</v>
      </c>
      <c r="C54" s="10" t="s">
        <v>174</v>
      </c>
      <c r="D54">
        <v>27</v>
      </c>
      <c r="E54">
        <v>23</v>
      </c>
      <c r="F54">
        <v>27</v>
      </c>
      <c r="G54">
        <v>28</v>
      </c>
      <c r="H54">
        <v>34</v>
      </c>
      <c r="I54">
        <v>52</v>
      </c>
      <c r="J54">
        <v>52</v>
      </c>
      <c r="K54">
        <v>69</v>
      </c>
      <c r="L54">
        <v>80</v>
      </c>
      <c r="M54">
        <v>67</v>
      </c>
      <c r="O54" t="s">
        <v>301</v>
      </c>
      <c r="P54" s="10" t="s">
        <v>210</v>
      </c>
      <c r="Q54" s="10" t="s">
        <v>211</v>
      </c>
      <c r="R54">
        <f t="shared" ref="R54:R84" si="72">D72</f>
        <v>22</v>
      </c>
      <c r="S54">
        <f t="shared" si="63"/>
        <v>25</v>
      </c>
      <c r="T54">
        <f t="shared" si="64"/>
        <v>24</v>
      </c>
      <c r="U54">
        <f t="shared" si="65"/>
        <v>26</v>
      </c>
      <c r="V54">
        <f t="shared" si="66"/>
        <v>18</v>
      </c>
      <c r="W54">
        <f t="shared" si="67"/>
        <v>21</v>
      </c>
      <c r="X54">
        <f t="shared" si="68"/>
        <v>24</v>
      </c>
      <c r="Y54">
        <f t="shared" si="69"/>
        <v>19</v>
      </c>
      <c r="Z54">
        <f t="shared" si="70"/>
        <v>23</v>
      </c>
      <c r="AA54">
        <f t="shared" si="71"/>
        <v>29</v>
      </c>
    </row>
    <row r="55" spans="1:27" x14ac:dyDescent="0.25">
      <c r="A55" s="10"/>
      <c r="B55" s="10" t="s">
        <v>685</v>
      </c>
      <c r="C55" s="10" t="s">
        <v>686</v>
      </c>
      <c r="D55">
        <v>0</v>
      </c>
      <c r="E55">
        <v>0</v>
      </c>
      <c r="F55">
        <v>0</v>
      </c>
      <c r="G55">
        <v>0</v>
      </c>
      <c r="H55">
        <v>0</v>
      </c>
      <c r="I55">
        <v>0</v>
      </c>
      <c r="J55">
        <v>0</v>
      </c>
      <c r="K55">
        <v>0</v>
      </c>
      <c r="L55">
        <v>13</v>
      </c>
      <c r="M55">
        <v>18</v>
      </c>
      <c r="O55" t="s">
        <v>301</v>
      </c>
      <c r="P55" s="10" t="s">
        <v>212</v>
      </c>
      <c r="Q55" s="10" t="s">
        <v>213</v>
      </c>
      <c r="R55">
        <f t="shared" si="72"/>
        <v>28</v>
      </c>
      <c r="S55">
        <f t="shared" si="63"/>
        <v>32</v>
      </c>
      <c r="T55">
        <f t="shared" si="64"/>
        <v>34</v>
      </c>
      <c r="U55">
        <f t="shared" si="65"/>
        <v>31</v>
      </c>
      <c r="V55">
        <f t="shared" si="66"/>
        <v>38</v>
      </c>
      <c r="W55">
        <f t="shared" si="67"/>
        <v>37</v>
      </c>
      <c r="X55">
        <f t="shared" si="68"/>
        <v>39</v>
      </c>
      <c r="Y55">
        <f t="shared" si="69"/>
        <v>34</v>
      </c>
      <c r="Z55">
        <f t="shared" si="70"/>
        <v>34</v>
      </c>
      <c r="AA55">
        <f t="shared" si="71"/>
        <v>34</v>
      </c>
    </row>
    <row r="56" spans="1:27" x14ac:dyDescent="0.25">
      <c r="B56" s="10" t="s">
        <v>183</v>
      </c>
      <c r="C56" s="10" t="s">
        <v>184</v>
      </c>
      <c r="D56">
        <v>81</v>
      </c>
      <c r="E56">
        <v>71</v>
      </c>
      <c r="F56">
        <v>80</v>
      </c>
      <c r="G56">
        <v>86</v>
      </c>
      <c r="H56">
        <v>76</v>
      </c>
      <c r="I56">
        <v>71</v>
      </c>
      <c r="J56">
        <v>75</v>
      </c>
      <c r="K56">
        <v>84</v>
      </c>
      <c r="L56">
        <v>88</v>
      </c>
      <c r="M56">
        <v>88</v>
      </c>
      <c r="O56" t="s">
        <v>301</v>
      </c>
      <c r="P56" s="10" t="s">
        <v>214</v>
      </c>
      <c r="Q56" s="10" t="s">
        <v>215</v>
      </c>
      <c r="R56">
        <f t="shared" si="72"/>
        <v>21</v>
      </c>
      <c r="S56">
        <f t="shared" si="63"/>
        <v>18</v>
      </c>
      <c r="T56">
        <f t="shared" si="64"/>
        <v>15</v>
      </c>
      <c r="U56">
        <f t="shared" si="65"/>
        <v>13</v>
      </c>
      <c r="V56">
        <f t="shared" si="66"/>
        <v>11</v>
      </c>
      <c r="W56">
        <f t="shared" si="67"/>
        <v>10</v>
      </c>
      <c r="X56">
        <f t="shared" si="68"/>
        <v>18</v>
      </c>
      <c r="Y56">
        <f t="shared" si="69"/>
        <v>21</v>
      </c>
      <c r="Z56">
        <f t="shared" si="70"/>
        <v>24</v>
      </c>
      <c r="AA56">
        <f t="shared" si="71"/>
        <v>22</v>
      </c>
    </row>
    <row r="57" spans="1:27" x14ac:dyDescent="0.25">
      <c r="B57" s="10" t="s">
        <v>738</v>
      </c>
      <c r="C57" s="10" t="s">
        <v>739</v>
      </c>
      <c r="D57">
        <v>0</v>
      </c>
      <c r="E57">
        <v>0</v>
      </c>
      <c r="F57">
        <v>0</v>
      </c>
      <c r="G57">
        <v>0</v>
      </c>
      <c r="H57">
        <v>0</v>
      </c>
      <c r="I57">
        <v>0</v>
      </c>
      <c r="J57">
        <v>0</v>
      </c>
      <c r="K57">
        <v>0</v>
      </c>
      <c r="L57">
        <v>0</v>
      </c>
      <c r="M57">
        <v>1</v>
      </c>
      <c r="O57" t="s">
        <v>301</v>
      </c>
      <c r="P57" s="10" t="s">
        <v>218</v>
      </c>
      <c r="Q57" s="10" t="s">
        <v>219</v>
      </c>
      <c r="R57">
        <f t="shared" si="72"/>
        <v>6</v>
      </c>
      <c r="S57">
        <f t="shared" si="63"/>
        <v>7</v>
      </c>
      <c r="T57">
        <f t="shared" si="64"/>
        <v>10</v>
      </c>
      <c r="U57">
        <f t="shared" si="65"/>
        <v>7</v>
      </c>
      <c r="V57">
        <f t="shared" si="66"/>
        <v>10</v>
      </c>
      <c r="W57">
        <f t="shared" si="67"/>
        <v>14</v>
      </c>
      <c r="X57">
        <f t="shared" si="68"/>
        <v>16</v>
      </c>
      <c r="Y57">
        <f t="shared" si="69"/>
        <v>13</v>
      </c>
      <c r="Z57">
        <f t="shared" si="70"/>
        <v>5</v>
      </c>
      <c r="AA57">
        <f t="shared" si="71"/>
        <v>1</v>
      </c>
    </row>
    <row r="58" spans="1:27" x14ac:dyDescent="0.25">
      <c r="B58" s="10" t="s">
        <v>188</v>
      </c>
      <c r="C58" s="10" t="s">
        <v>189</v>
      </c>
      <c r="D58">
        <v>0</v>
      </c>
      <c r="E58">
        <v>1</v>
      </c>
      <c r="F58">
        <v>4</v>
      </c>
      <c r="G58">
        <v>5</v>
      </c>
      <c r="H58">
        <v>5</v>
      </c>
      <c r="I58">
        <v>6</v>
      </c>
      <c r="J58">
        <v>6</v>
      </c>
      <c r="K58">
        <v>6</v>
      </c>
      <c r="L58">
        <v>5</v>
      </c>
      <c r="M58">
        <v>4</v>
      </c>
      <c r="O58" t="s">
        <v>301</v>
      </c>
      <c r="P58" s="10" t="s">
        <v>220</v>
      </c>
      <c r="Q58" s="10" t="s">
        <v>221</v>
      </c>
      <c r="R58">
        <f t="shared" si="72"/>
        <v>126</v>
      </c>
      <c r="S58">
        <f t="shared" si="63"/>
        <v>112</v>
      </c>
      <c r="T58">
        <f t="shared" si="64"/>
        <v>107</v>
      </c>
      <c r="U58">
        <f t="shared" si="65"/>
        <v>112</v>
      </c>
      <c r="V58">
        <f t="shared" si="66"/>
        <v>103</v>
      </c>
      <c r="W58">
        <f t="shared" si="67"/>
        <v>103</v>
      </c>
      <c r="X58">
        <f t="shared" si="68"/>
        <v>97</v>
      </c>
      <c r="Y58">
        <f t="shared" si="69"/>
        <v>60</v>
      </c>
      <c r="Z58">
        <f t="shared" si="70"/>
        <v>38</v>
      </c>
      <c r="AA58">
        <f t="shared" si="71"/>
        <v>32</v>
      </c>
    </row>
    <row r="59" spans="1:27" x14ac:dyDescent="0.25">
      <c r="B59" s="10" t="s">
        <v>190</v>
      </c>
      <c r="C59" s="10" t="s">
        <v>191</v>
      </c>
      <c r="D59">
        <v>0</v>
      </c>
      <c r="E59">
        <v>0</v>
      </c>
      <c r="F59">
        <v>0</v>
      </c>
      <c r="G59">
        <v>0</v>
      </c>
      <c r="H59">
        <v>0</v>
      </c>
      <c r="I59">
        <v>0</v>
      </c>
      <c r="J59">
        <v>1</v>
      </c>
      <c r="K59">
        <v>4</v>
      </c>
      <c r="L59">
        <v>5</v>
      </c>
      <c r="M59">
        <v>5</v>
      </c>
      <c r="O59" t="s">
        <v>301</v>
      </c>
      <c r="P59" s="10" t="s">
        <v>755</v>
      </c>
      <c r="Q59" s="10" t="s">
        <v>357</v>
      </c>
      <c r="R59">
        <f t="shared" si="72"/>
        <v>0</v>
      </c>
      <c r="S59">
        <f t="shared" si="63"/>
        <v>0</v>
      </c>
      <c r="T59">
        <f t="shared" si="64"/>
        <v>1</v>
      </c>
      <c r="U59">
        <f t="shared" si="65"/>
        <v>0</v>
      </c>
      <c r="V59">
        <f t="shared" si="66"/>
        <v>0</v>
      </c>
      <c r="W59">
        <f t="shared" si="67"/>
        <v>1</v>
      </c>
      <c r="X59">
        <f t="shared" si="68"/>
        <v>0</v>
      </c>
      <c r="Y59">
        <f t="shared" si="69"/>
        <v>0</v>
      </c>
      <c r="Z59">
        <f t="shared" si="70"/>
        <v>0</v>
      </c>
      <c r="AA59">
        <f t="shared" si="71"/>
        <v>0</v>
      </c>
    </row>
    <row r="60" spans="1:27" x14ac:dyDescent="0.25">
      <c r="A60" s="10"/>
      <c r="B60" s="10" t="s">
        <v>192</v>
      </c>
      <c r="C60" s="10" t="s">
        <v>193</v>
      </c>
      <c r="D60">
        <v>0</v>
      </c>
      <c r="E60">
        <v>0</v>
      </c>
      <c r="F60">
        <v>0</v>
      </c>
      <c r="G60">
        <v>0</v>
      </c>
      <c r="H60">
        <v>0</v>
      </c>
      <c r="I60">
        <v>19</v>
      </c>
      <c r="J60">
        <v>39</v>
      </c>
      <c r="K60">
        <v>57</v>
      </c>
      <c r="L60">
        <v>70</v>
      </c>
      <c r="M60">
        <v>79</v>
      </c>
      <c r="O60" t="s">
        <v>301</v>
      </c>
      <c r="P60" s="10" t="s">
        <v>777</v>
      </c>
      <c r="Q60" s="10" t="s">
        <v>740</v>
      </c>
      <c r="R60">
        <f t="shared" si="72"/>
        <v>0</v>
      </c>
      <c r="S60">
        <f t="shared" si="63"/>
        <v>0</v>
      </c>
      <c r="T60">
        <f t="shared" si="64"/>
        <v>0</v>
      </c>
      <c r="U60">
        <f t="shared" si="65"/>
        <v>0</v>
      </c>
      <c r="V60">
        <f t="shared" si="66"/>
        <v>0</v>
      </c>
      <c r="W60">
        <f t="shared" si="67"/>
        <v>0</v>
      </c>
      <c r="X60">
        <f t="shared" si="68"/>
        <v>0</v>
      </c>
      <c r="Y60">
        <f t="shared" si="69"/>
        <v>0</v>
      </c>
      <c r="Z60">
        <f t="shared" si="70"/>
        <v>0</v>
      </c>
      <c r="AA60">
        <f t="shared" si="71"/>
        <v>3</v>
      </c>
    </row>
    <row r="61" spans="1:27" x14ac:dyDescent="0.25">
      <c r="A61" s="10"/>
      <c r="B61" s="10" t="s">
        <v>194</v>
      </c>
      <c r="C61" s="10" t="s">
        <v>195</v>
      </c>
      <c r="D61">
        <v>47</v>
      </c>
      <c r="E61">
        <v>44</v>
      </c>
      <c r="F61">
        <v>48</v>
      </c>
      <c r="G61">
        <v>50</v>
      </c>
      <c r="H61">
        <v>53</v>
      </c>
      <c r="I61">
        <v>35</v>
      </c>
      <c r="J61">
        <v>24</v>
      </c>
      <c r="K61">
        <v>14</v>
      </c>
      <c r="L61">
        <v>2</v>
      </c>
      <c r="M61">
        <v>0</v>
      </c>
      <c r="O61" t="s">
        <v>301</v>
      </c>
      <c r="P61" s="10" t="s">
        <v>222</v>
      </c>
      <c r="Q61" s="10" t="s">
        <v>223</v>
      </c>
      <c r="R61">
        <f t="shared" si="72"/>
        <v>3</v>
      </c>
      <c r="S61">
        <f t="shared" si="63"/>
        <v>4</v>
      </c>
      <c r="T61">
        <f t="shared" si="64"/>
        <v>3</v>
      </c>
      <c r="U61">
        <f t="shared" si="65"/>
        <v>4</v>
      </c>
      <c r="V61">
        <f t="shared" si="66"/>
        <v>2</v>
      </c>
      <c r="W61">
        <f t="shared" si="67"/>
        <v>2</v>
      </c>
      <c r="X61">
        <f t="shared" si="68"/>
        <v>3</v>
      </c>
      <c r="Y61">
        <f t="shared" si="69"/>
        <v>0</v>
      </c>
      <c r="Z61">
        <f t="shared" si="70"/>
        <v>0</v>
      </c>
      <c r="AA61">
        <f t="shared" si="71"/>
        <v>0</v>
      </c>
    </row>
    <row r="62" spans="1:27" x14ac:dyDescent="0.25">
      <c r="A62" s="10" t="s">
        <v>72</v>
      </c>
      <c r="D62" t="s">
        <v>39</v>
      </c>
      <c r="E62" t="s">
        <v>39</v>
      </c>
      <c r="F62" t="s">
        <v>39</v>
      </c>
      <c r="G62" t="s">
        <v>39</v>
      </c>
      <c r="H62" t="s">
        <v>39</v>
      </c>
      <c r="I62" t="s">
        <v>39</v>
      </c>
      <c r="J62" t="s">
        <v>39</v>
      </c>
      <c r="K62" t="s">
        <v>39</v>
      </c>
      <c r="L62" t="s">
        <v>39</v>
      </c>
      <c r="M62" t="s">
        <v>39</v>
      </c>
      <c r="O62" t="s">
        <v>301</v>
      </c>
      <c r="P62" s="10" t="s">
        <v>224</v>
      </c>
      <c r="Q62" s="10" t="s">
        <v>225</v>
      </c>
      <c r="R62">
        <f t="shared" si="72"/>
        <v>41</v>
      </c>
      <c r="S62">
        <f t="shared" si="63"/>
        <v>36</v>
      </c>
      <c r="T62">
        <f t="shared" si="64"/>
        <v>38</v>
      </c>
      <c r="U62">
        <f t="shared" si="65"/>
        <v>41</v>
      </c>
      <c r="V62">
        <f t="shared" si="66"/>
        <v>35</v>
      </c>
      <c r="W62">
        <f t="shared" si="67"/>
        <v>34</v>
      </c>
      <c r="X62">
        <f t="shared" si="68"/>
        <v>37</v>
      </c>
      <c r="Y62">
        <f t="shared" si="69"/>
        <v>43</v>
      </c>
      <c r="Z62">
        <f t="shared" si="70"/>
        <v>36</v>
      </c>
      <c r="AA62">
        <f t="shared" si="71"/>
        <v>38</v>
      </c>
    </row>
    <row r="63" spans="1:27" x14ac:dyDescent="0.25">
      <c r="A63" s="10" t="s">
        <v>73</v>
      </c>
      <c r="B63" s="10"/>
      <c r="C63" s="10"/>
      <c r="D63">
        <v>155</v>
      </c>
      <c r="E63">
        <v>139</v>
      </c>
      <c r="F63">
        <v>159</v>
      </c>
      <c r="G63">
        <v>169</v>
      </c>
      <c r="H63">
        <v>168</v>
      </c>
      <c r="I63">
        <v>183</v>
      </c>
      <c r="J63">
        <v>197</v>
      </c>
      <c r="K63">
        <v>234</v>
      </c>
      <c r="L63">
        <v>263</v>
      </c>
      <c r="M63">
        <v>262</v>
      </c>
      <c r="O63" t="s">
        <v>301</v>
      </c>
      <c r="P63" s="10" t="s">
        <v>688</v>
      </c>
      <c r="Q63" s="10" t="s">
        <v>689</v>
      </c>
      <c r="R63">
        <f t="shared" si="72"/>
        <v>0</v>
      </c>
      <c r="S63">
        <f t="shared" si="63"/>
        <v>0</v>
      </c>
      <c r="T63">
        <f t="shared" si="64"/>
        <v>0</v>
      </c>
      <c r="U63">
        <f t="shared" si="65"/>
        <v>0</v>
      </c>
      <c r="V63">
        <f t="shared" si="66"/>
        <v>0</v>
      </c>
      <c r="W63">
        <f t="shared" si="67"/>
        <v>0</v>
      </c>
      <c r="X63">
        <f t="shared" si="68"/>
        <v>0</v>
      </c>
      <c r="Y63">
        <f t="shared" si="69"/>
        <v>0</v>
      </c>
      <c r="Z63">
        <f t="shared" si="70"/>
        <v>4</v>
      </c>
      <c r="AA63">
        <f t="shared" si="71"/>
        <v>4</v>
      </c>
    </row>
    <row r="64" spans="1:27" x14ac:dyDescent="0.25">
      <c r="B64" s="10"/>
      <c r="C64" s="10"/>
      <c r="O64" t="s">
        <v>301</v>
      </c>
      <c r="P64" s="10" t="s">
        <v>358</v>
      </c>
      <c r="Q64" s="10" t="s">
        <v>359</v>
      </c>
      <c r="R64">
        <f t="shared" si="72"/>
        <v>0</v>
      </c>
      <c r="S64">
        <f t="shared" si="63"/>
        <v>0</v>
      </c>
      <c r="T64">
        <f t="shared" si="64"/>
        <v>0</v>
      </c>
      <c r="U64">
        <f t="shared" si="65"/>
        <v>0</v>
      </c>
      <c r="V64">
        <f t="shared" si="66"/>
        <v>0</v>
      </c>
      <c r="W64">
        <f t="shared" si="67"/>
        <v>0</v>
      </c>
      <c r="X64">
        <f t="shared" si="68"/>
        <v>0</v>
      </c>
      <c r="Y64">
        <f t="shared" si="69"/>
        <v>0</v>
      </c>
      <c r="Z64">
        <f t="shared" si="70"/>
        <v>1</v>
      </c>
      <c r="AA64">
        <f t="shared" si="71"/>
        <v>1</v>
      </c>
    </row>
    <row r="65" spans="1:27" x14ac:dyDescent="0.25">
      <c r="A65" s="10" t="s">
        <v>48</v>
      </c>
      <c r="B65" s="10" t="s">
        <v>196</v>
      </c>
      <c r="C65" s="10" t="s">
        <v>197</v>
      </c>
      <c r="D65">
        <v>0</v>
      </c>
      <c r="E65">
        <v>0</v>
      </c>
      <c r="F65">
        <v>0</v>
      </c>
      <c r="G65">
        <v>0</v>
      </c>
      <c r="H65">
        <v>0</v>
      </c>
      <c r="I65">
        <v>53</v>
      </c>
      <c r="J65">
        <v>42</v>
      </c>
      <c r="K65">
        <v>52</v>
      </c>
      <c r="L65">
        <v>61</v>
      </c>
      <c r="M65">
        <v>73</v>
      </c>
      <c r="O65" t="s">
        <v>301</v>
      </c>
      <c r="P65" s="10" t="s">
        <v>226</v>
      </c>
      <c r="Q65" s="10" t="s">
        <v>227</v>
      </c>
      <c r="R65">
        <f t="shared" si="72"/>
        <v>7</v>
      </c>
      <c r="S65">
        <f t="shared" si="63"/>
        <v>9</v>
      </c>
      <c r="T65">
        <f t="shared" si="64"/>
        <v>10</v>
      </c>
      <c r="U65">
        <f t="shared" si="65"/>
        <v>19</v>
      </c>
      <c r="V65">
        <f t="shared" si="66"/>
        <v>23</v>
      </c>
      <c r="W65">
        <f t="shared" si="67"/>
        <v>22</v>
      </c>
      <c r="X65">
        <f t="shared" si="68"/>
        <v>18</v>
      </c>
      <c r="Y65">
        <f t="shared" si="69"/>
        <v>18</v>
      </c>
      <c r="Z65">
        <f t="shared" si="70"/>
        <v>16</v>
      </c>
      <c r="AA65">
        <f t="shared" si="71"/>
        <v>16</v>
      </c>
    </row>
    <row r="66" spans="1:27" x14ac:dyDescent="0.25">
      <c r="A66" s="10"/>
      <c r="B66" s="10" t="s">
        <v>112</v>
      </c>
      <c r="C66" s="10" t="s">
        <v>199</v>
      </c>
      <c r="D66">
        <v>0</v>
      </c>
      <c r="E66">
        <v>0</v>
      </c>
      <c r="F66">
        <v>0</v>
      </c>
      <c r="G66">
        <v>0</v>
      </c>
      <c r="H66">
        <v>0</v>
      </c>
      <c r="I66">
        <v>0</v>
      </c>
      <c r="J66">
        <v>1</v>
      </c>
      <c r="K66">
        <v>19</v>
      </c>
      <c r="L66">
        <v>34</v>
      </c>
      <c r="M66">
        <v>57</v>
      </c>
      <c r="O66" t="s">
        <v>301</v>
      </c>
      <c r="P66" s="10" t="s">
        <v>638</v>
      </c>
      <c r="Q66" s="10" t="s">
        <v>639</v>
      </c>
      <c r="R66">
        <f t="shared" si="72"/>
        <v>0</v>
      </c>
      <c r="S66">
        <f t="shared" si="63"/>
        <v>0</v>
      </c>
      <c r="T66">
        <f t="shared" si="64"/>
        <v>0</v>
      </c>
      <c r="U66">
        <f t="shared" si="65"/>
        <v>0</v>
      </c>
      <c r="V66">
        <f t="shared" si="66"/>
        <v>0</v>
      </c>
      <c r="W66">
        <f t="shared" si="67"/>
        <v>0</v>
      </c>
      <c r="X66">
        <f t="shared" si="68"/>
        <v>0</v>
      </c>
      <c r="Y66">
        <f t="shared" si="69"/>
        <v>5</v>
      </c>
      <c r="Z66">
        <f t="shared" si="70"/>
        <v>3</v>
      </c>
      <c r="AA66">
        <f t="shared" si="71"/>
        <v>1</v>
      </c>
    </row>
    <row r="67" spans="1:27" x14ac:dyDescent="0.25">
      <c r="A67" s="10" t="s">
        <v>72</v>
      </c>
      <c r="D67" t="s">
        <v>39</v>
      </c>
      <c r="E67" t="s">
        <v>39</v>
      </c>
      <c r="F67" t="s">
        <v>39</v>
      </c>
      <c r="G67" t="s">
        <v>39</v>
      </c>
      <c r="H67" t="s">
        <v>39</v>
      </c>
      <c r="I67" t="s">
        <v>39</v>
      </c>
      <c r="J67" t="s">
        <v>39</v>
      </c>
      <c r="K67" t="s">
        <v>39</v>
      </c>
      <c r="L67" t="s">
        <v>39</v>
      </c>
      <c r="M67" t="s">
        <v>39</v>
      </c>
      <c r="O67" t="s">
        <v>301</v>
      </c>
      <c r="P67" s="10" t="s">
        <v>690</v>
      </c>
      <c r="Q67" s="10" t="s">
        <v>691</v>
      </c>
      <c r="R67">
        <f t="shared" si="72"/>
        <v>0</v>
      </c>
      <c r="S67">
        <f t="shared" si="63"/>
        <v>0</v>
      </c>
      <c r="T67">
        <f t="shared" si="64"/>
        <v>0</v>
      </c>
      <c r="U67">
        <f t="shared" si="65"/>
        <v>0</v>
      </c>
      <c r="V67">
        <f t="shared" si="66"/>
        <v>0</v>
      </c>
      <c r="W67">
        <f t="shared" si="67"/>
        <v>0</v>
      </c>
      <c r="X67">
        <f t="shared" si="68"/>
        <v>0</v>
      </c>
      <c r="Y67">
        <f t="shared" si="69"/>
        <v>0</v>
      </c>
      <c r="Z67">
        <f t="shared" si="70"/>
        <v>2</v>
      </c>
      <c r="AA67">
        <f t="shared" si="71"/>
        <v>10</v>
      </c>
    </row>
    <row r="68" spans="1:27" x14ac:dyDescent="0.25">
      <c r="A68" s="10" t="s">
        <v>73</v>
      </c>
      <c r="B68" s="96"/>
      <c r="C68" s="96"/>
      <c r="D68" s="51">
        <v>0</v>
      </c>
      <c r="E68" s="51">
        <v>0</v>
      </c>
      <c r="F68" s="51">
        <v>0</v>
      </c>
      <c r="G68" s="51">
        <v>0</v>
      </c>
      <c r="H68" s="51">
        <v>0</v>
      </c>
      <c r="I68" s="51">
        <v>53</v>
      </c>
      <c r="J68" s="51">
        <v>43</v>
      </c>
      <c r="K68" s="51">
        <v>71</v>
      </c>
      <c r="L68" s="51">
        <v>95</v>
      </c>
      <c r="M68" s="51">
        <v>130</v>
      </c>
      <c r="O68" t="s">
        <v>301</v>
      </c>
      <c r="P68" s="10" t="s">
        <v>101</v>
      </c>
      <c r="Q68" s="10" t="s">
        <v>102</v>
      </c>
      <c r="R68">
        <f t="shared" si="72"/>
        <v>262</v>
      </c>
      <c r="S68">
        <f t="shared" si="63"/>
        <v>288</v>
      </c>
      <c r="T68">
        <f t="shared" si="64"/>
        <v>346</v>
      </c>
      <c r="U68">
        <f t="shared" si="65"/>
        <v>340</v>
      </c>
      <c r="V68">
        <f t="shared" si="66"/>
        <v>393</v>
      </c>
      <c r="W68">
        <f t="shared" si="67"/>
        <v>0</v>
      </c>
      <c r="X68">
        <f t="shared" si="68"/>
        <v>0</v>
      </c>
      <c r="Y68">
        <f t="shared" si="69"/>
        <v>0</v>
      </c>
      <c r="Z68">
        <f t="shared" si="70"/>
        <v>0</v>
      </c>
      <c r="AA68">
        <f t="shared" si="71"/>
        <v>0</v>
      </c>
    </row>
    <row r="69" spans="1:27" x14ac:dyDescent="0.25">
      <c r="B69" s="96"/>
      <c r="C69" s="96"/>
      <c r="D69" s="47"/>
      <c r="E69" s="47"/>
      <c r="F69" s="47"/>
      <c r="G69" s="47"/>
      <c r="H69" s="47"/>
      <c r="I69" s="47"/>
      <c r="J69" s="47"/>
      <c r="K69" s="47"/>
      <c r="L69" s="47"/>
      <c r="M69" s="47"/>
      <c r="O69" t="s">
        <v>301</v>
      </c>
      <c r="P69" s="10" t="s">
        <v>360</v>
      </c>
      <c r="Q69" s="10" t="s">
        <v>361</v>
      </c>
      <c r="R69">
        <f t="shared" si="72"/>
        <v>13</v>
      </c>
      <c r="S69">
        <f t="shared" si="63"/>
        <v>2</v>
      </c>
      <c r="T69">
        <f t="shared" si="64"/>
        <v>2</v>
      </c>
      <c r="U69">
        <f t="shared" si="65"/>
        <v>0</v>
      </c>
      <c r="V69">
        <f t="shared" si="66"/>
        <v>0</v>
      </c>
      <c r="W69">
        <f t="shared" si="67"/>
        <v>0</v>
      </c>
      <c r="X69">
        <f t="shared" si="68"/>
        <v>0</v>
      </c>
      <c r="Y69">
        <f t="shared" si="69"/>
        <v>0</v>
      </c>
      <c r="Z69">
        <f t="shared" si="70"/>
        <v>0</v>
      </c>
      <c r="AA69">
        <f t="shared" si="71"/>
        <v>0</v>
      </c>
    </row>
    <row r="70" spans="1:27" x14ac:dyDescent="0.25">
      <c r="A70" s="10" t="s">
        <v>49</v>
      </c>
      <c r="B70" s="10" t="s">
        <v>200</v>
      </c>
      <c r="C70" s="10" t="s">
        <v>201</v>
      </c>
      <c r="D70">
        <v>24</v>
      </c>
      <c r="E70">
        <v>16</v>
      </c>
      <c r="F70">
        <v>14</v>
      </c>
      <c r="G70">
        <v>8</v>
      </c>
      <c r="H70">
        <v>9</v>
      </c>
      <c r="I70">
        <v>10</v>
      </c>
      <c r="J70">
        <v>9</v>
      </c>
      <c r="K70">
        <v>9</v>
      </c>
      <c r="L70">
        <v>9</v>
      </c>
      <c r="M70">
        <v>7</v>
      </c>
      <c r="O70" t="s">
        <v>301</v>
      </c>
      <c r="P70" s="10" t="s">
        <v>228</v>
      </c>
      <c r="Q70" s="10" t="s">
        <v>229</v>
      </c>
      <c r="R70">
        <f t="shared" si="72"/>
        <v>0</v>
      </c>
      <c r="S70">
        <f t="shared" si="63"/>
        <v>0</v>
      </c>
      <c r="T70">
        <f t="shared" si="64"/>
        <v>0</v>
      </c>
      <c r="U70">
        <f t="shared" si="65"/>
        <v>0</v>
      </c>
      <c r="V70">
        <f t="shared" si="66"/>
        <v>0</v>
      </c>
      <c r="W70">
        <f t="shared" si="67"/>
        <v>0</v>
      </c>
      <c r="X70">
        <f t="shared" si="68"/>
        <v>4</v>
      </c>
      <c r="Y70">
        <f t="shared" si="69"/>
        <v>26</v>
      </c>
      <c r="Z70">
        <f t="shared" si="70"/>
        <v>31</v>
      </c>
      <c r="AA70">
        <f t="shared" si="71"/>
        <v>30</v>
      </c>
    </row>
    <row r="71" spans="1:27" x14ac:dyDescent="0.25">
      <c r="B71" s="10" t="s">
        <v>204</v>
      </c>
      <c r="C71" s="10" t="s">
        <v>205</v>
      </c>
      <c r="D71">
        <v>12</v>
      </c>
      <c r="E71">
        <v>13</v>
      </c>
      <c r="F71">
        <v>15</v>
      </c>
      <c r="G71">
        <v>13</v>
      </c>
      <c r="H71">
        <v>13</v>
      </c>
      <c r="I71">
        <v>14</v>
      </c>
      <c r="J71">
        <v>13</v>
      </c>
      <c r="K71">
        <v>17</v>
      </c>
      <c r="L71">
        <v>22</v>
      </c>
      <c r="M71">
        <v>24</v>
      </c>
      <c r="O71" t="s">
        <v>301</v>
      </c>
      <c r="P71" s="10" t="s">
        <v>230</v>
      </c>
      <c r="Q71" s="10" t="s">
        <v>231</v>
      </c>
      <c r="R71">
        <f t="shared" si="72"/>
        <v>16</v>
      </c>
      <c r="S71">
        <f t="shared" si="63"/>
        <v>16</v>
      </c>
      <c r="T71">
        <f t="shared" si="64"/>
        <v>16</v>
      </c>
      <c r="U71">
        <f t="shared" si="65"/>
        <v>13</v>
      </c>
      <c r="V71">
        <f t="shared" si="66"/>
        <v>13</v>
      </c>
      <c r="W71">
        <f t="shared" si="67"/>
        <v>8</v>
      </c>
      <c r="X71">
        <f t="shared" si="68"/>
        <v>8</v>
      </c>
      <c r="Y71">
        <f t="shared" si="69"/>
        <v>11</v>
      </c>
      <c r="Z71">
        <f t="shared" si="70"/>
        <v>9</v>
      </c>
      <c r="AA71">
        <f t="shared" si="71"/>
        <v>10</v>
      </c>
    </row>
    <row r="72" spans="1:27" x14ac:dyDescent="0.25">
      <c r="B72" s="10" t="s">
        <v>210</v>
      </c>
      <c r="C72" s="10" t="s">
        <v>211</v>
      </c>
      <c r="D72">
        <v>22</v>
      </c>
      <c r="E72">
        <v>25</v>
      </c>
      <c r="F72">
        <v>24</v>
      </c>
      <c r="G72">
        <v>26</v>
      </c>
      <c r="H72">
        <v>18</v>
      </c>
      <c r="I72">
        <v>21</v>
      </c>
      <c r="J72">
        <v>24</v>
      </c>
      <c r="K72">
        <v>19</v>
      </c>
      <c r="L72">
        <v>23</v>
      </c>
      <c r="M72">
        <v>29</v>
      </c>
      <c r="O72" t="s">
        <v>301</v>
      </c>
      <c r="P72" s="10" t="s">
        <v>347</v>
      </c>
      <c r="Q72" s="10" t="s">
        <v>348</v>
      </c>
      <c r="R72">
        <f t="shared" si="72"/>
        <v>26</v>
      </c>
      <c r="S72">
        <f t="shared" si="63"/>
        <v>14</v>
      </c>
      <c r="T72">
        <f t="shared" si="64"/>
        <v>0</v>
      </c>
      <c r="U72">
        <f t="shared" si="65"/>
        <v>0</v>
      </c>
      <c r="V72">
        <f t="shared" si="66"/>
        <v>0</v>
      </c>
      <c r="W72">
        <f t="shared" si="67"/>
        <v>0</v>
      </c>
      <c r="X72">
        <f t="shared" si="68"/>
        <v>0</v>
      </c>
      <c r="Y72">
        <f t="shared" si="69"/>
        <v>0</v>
      </c>
      <c r="Z72">
        <f t="shared" si="70"/>
        <v>0</v>
      </c>
      <c r="AA72">
        <f t="shared" si="71"/>
        <v>0</v>
      </c>
    </row>
    <row r="73" spans="1:27" x14ac:dyDescent="0.25">
      <c r="B73" s="10" t="s">
        <v>212</v>
      </c>
      <c r="C73" s="10" t="s">
        <v>213</v>
      </c>
      <c r="D73">
        <v>28</v>
      </c>
      <c r="E73">
        <v>32</v>
      </c>
      <c r="F73">
        <v>34</v>
      </c>
      <c r="G73">
        <v>31</v>
      </c>
      <c r="H73">
        <v>38</v>
      </c>
      <c r="I73">
        <v>37</v>
      </c>
      <c r="J73">
        <v>39</v>
      </c>
      <c r="K73">
        <v>34</v>
      </c>
      <c r="L73">
        <v>34</v>
      </c>
      <c r="M73">
        <v>34</v>
      </c>
      <c r="O73" t="s">
        <v>301</v>
      </c>
      <c r="P73" s="10" t="s">
        <v>234</v>
      </c>
      <c r="Q73" s="10" t="s">
        <v>235</v>
      </c>
      <c r="R73">
        <f t="shared" si="72"/>
        <v>58</v>
      </c>
      <c r="S73">
        <f t="shared" si="63"/>
        <v>51</v>
      </c>
      <c r="T73">
        <f t="shared" si="64"/>
        <v>54</v>
      </c>
      <c r="U73">
        <f t="shared" si="65"/>
        <v>66</v>
      </c>
      <c r="V73">
        <f t="shared" si="66"/>
        <v>66</v>
      </c>
      <c r="W73">
        <f t="shared" si="67"/>
        <v>71</v>
      </c>
      <c r="X73">
        <f t="shared" si="68"/>
        <v>64</v>
      </c>
      <c r="Y73">
        <f t="shared" si="69"/>
        <v>61</v>
      </c>
      <c r="Z73">
        <f t="shared" si="70"/>
        <v>60</v>
      </c>
      <c r="AA73">
        <f t="shared" si="71"/>
        <v>69</v>
      </c>
    </row>
    <row r="74" spans="1:27" x14ac:dyDescent="0.25">
      <c r="B74" s="10" t="s">
        <v>214</v>
      </c>
      <c r="C74" s="10" t="s">
        <v>215</v>
      </c>
      <c r="D74">
        <v>21</v>
      </c>
      <c r="E74">
        <v>18</v>
      </c>
      <c r="F74">
        <v>15</v>
      </c>
      <c r="G74">
        <v>13</v>
      </c>
      <c r="H74">
        <v>11</v>
      </c>
      <c r="I74">
        <v>10</v>
      </c>
      <c r="J74">
        <v>18</v>
      </c>
      <c r="K74">
        <v>21</v>
      </c>
      <c r="L74">
        <v>24</v>
      </c>
      <c r="M74">
        <v>22</v>
      </c>
      <c r="O74" t="s">
        <v>301</v>
      </c>
      <c r="P74" s="10" t="s">
        <v>236</v>
      </c>
      <c r="Q74" s="10" t="s">
        <v>237</v>
      </c>
      <c r="R74">
        <f t="shared" si="72"/>
        <v>31</v>
      </c>
      <c r="S74">
        <f t="shared" si="63"/>
        <v>40</v>
      </c>
      <c r="T74">
        <f t="shared" si="64"/>
        <v>41</v>
      </c>
      <c r="U74">
        <f t="shared" si="65"/>
        <v>36</v>
      </c>
      <c r="V74">
        <f t="shared" si="66"/>
        <v>33</v>
      </c>
      <c r="W74">
        <f t="shared" si="67"/>
        <v>31</v>
      </c>
      <c r="X74">
        <f t="shared" si="68"/>
        <v>38</v>
      </c>
      <c r="Y74">
        <f t="shared" si="69"/>
        <v>32</v>
      </c>
      <c r="Z74">
        <f t="shared" si="70"/>
        <v>24</v>
      </c>
      <c r="AA74">
        <f t="shared" si="71"/>
        <v>43</v>
      </c>
    </row>
    <row r="75" spans="1:27" x14ac:dyDescent="0.25">
      <c r="B75" s="10" t="s">
        <v>218</v>
      </c>
      <c r="C75" s="10" t="s">
        <v>219</v>
      </c>
      <c r="D75">
        <v>6</v>
      </c>
      <c r="E75">
        <v>7</v>
      </c>
      <c r="F75">
        <v>10</v>
      </c>
      <c r="G75">
        <v>7</v>
      </c>
      <c r="H75">
        <v>10</v>
      </c>
      <c r="I75">
        <v>14</v>
      </c>
      <c r="J75">
        <v>16</v>
      </c>
      <c r="K75">
        <v>13</v>
      </c>
      <c r="L75">
        <v>5</v>
      </c>
      <c r="M75">
        <v>1</v>
      </c>
      <c r="O75" t="s">
        <v>301</v>
      </c>
      <c r="P75" s="10" t="s">
        <v>238</v>
      </c>
      <c r="Q75" s="10" t="s">
        <v>239</v>
      </c>
      <c r="R75">
        <f t="shared" si="72"/>
        <v>8</v>
      </c>
      <c r="S75">
        <f t="shared" si="63"/>
        <v>8</v>
      </c>
      <c r="T75">
        <f t="shared" si="64"/>
        <v>9</v>
      </c>
      <c r="U75">
        <f t="shared" si="65"/>
        <v>6</v>
      </c>
      <c r="V75">
        <f t="shared" si="66"/>
        <v>5</v>
      </c>
      <c r="W75">
        <f t="shared" si="67"/>
        <v>9</v>
      </c>
      <c r="X75">
        <f t="shared" si="68"/>
        <v>10</v>
      </c>
      <c r="Y75">
        <f t="shared" si="69"/>
        <v>9</v>
      </c>
      <c r="Z75">
        <f t="shared" si="70"/>
        <v>6</v>
      </c>
      <c r="AA75">
        <f t="shared" si="71"/>
        <v>8</v>
      </c>
    </row>
    <row r="76" spans="1:27" x14ac:dyDescent="0.25">
      <c r="B76" s="10" t="s">
        <v>220</v>
      </c>
      <c r="C76" s="10" t="s">
        <v>221</v>
      </c>
      <c r="D76">
        <v>126</v>
      </c>
      <c r="E76">
        <v>112</v>
      </c>
      <c r="F76">
        <v>107</v>
      </c>
      <c r="G76">
        <v>112</v>
      </c>
      <c r="H76">
        <v>103</v>
      </c>
      <c r="I76">
        <v>103</v>
      </c>
      <c r="J76">
        <v>97</v>
      </c>
      <c r="K76">
        <v>60</v>
      </c>
      <c r="L76">
        <v>38</v>
      </c>
      <c r="M76">
        <v>32</v>
      </c>
      <c r="O76" t="s">
        <v>301</v>
      </c>
      <c r="P76" s="10" t="s">
        <v>240</v>
      </c>
      <c r="Q76" s="10" t="s">
        <v>241</v>
      </c>
      <c r="R76">
        <f t="shared" si="72"/>
        <v>0</v>
      </c>
      <c r="S76">
        <f t="shared" si="63"/>
        <v>0</v>
      </c>
      <c r="T76">
        <f t="shared" si="64"/>
        <v>0</v>
      </c>
      <c r="U76">
        <f t="shared" si="65"/>
        <v>0</v>
      </c>
      <c r="V76">
        <f t="shared" si="66"/>
        <v>0</v>
      </c>
      <c r="W76">
        <f t="shared" si="67"/>
        <v>0</v>
      </c>
      <c r="X76">
        <f t="shared" si="68"/>
        <v>10</v>
      </c>
      <c r="Y76">
        <f t="shared" si="69"/>
        <v>48</v>
      </c>
      <c r="Z76">
        <f t="shared" si="70"/>
        <v>56</v>
      </c>
      <c r="AA76">
        <f t="shared" si="71"/>
        <v>69</v>
      </c>
    </row>
    <row r="77" spans="1:27" x14ac:dyDescent="0.25">
      <c r="B77" s="10" t="s">
        <v>356</v>
      </c>
      <c r="C77" s="10" t="s">
        <v>357</v>
      </c>
      <c r="D77">
        <v>0</v>
      </c>
      <c r="E77">
        <v>0</v>
      </c>
      <c r="F77">
        <v>1</v>
      </c>
      <c r="G77">
        <v>0</v>
      </c>
      <c r="H77">
        <v>0</v>
      </c>
      <c r="I77">
        <v>1</v>
      </c>
      <c r="J77">
        <v>0</v>
      </c>
      <c r="K77">
        <v>0</v>
      </c>
      <c r="L77">
        <v>0</v>
      </c>
      <c r="M77">
        <v>0</v>
      </c>
      <c r="O77" t="s">
        <v>301</v>
      </c>
      <c r="P77" s="10" t="s">
        <v>692</v>
      </c>
      <c r="Q77" s="10" t="s">
        <v>693</v>
      </c>
      <c r="R77">
        <f t="shared" si="72"/>
        <v>0</v>
      </c>
      <c r="S77">
        <f t="shared" si="63"/>
        <v>0</v>
      </c>
      <c r="T77">
        <f t="shared" si="64"/>
        <v>0</v>
      </c>
      <c r="U77">
        <f t="shared" si="65"/>
        <v>0</v>
      </c>
      <c r="V77">
        <f t="shared" si="66"/>
        <v>0</v>
      </c>
      <c r="W77">
        <f t="shared" si="67"/>
        <v>0</v>
      </c>
      <c r="X77">
        <f t="shared" si="68"/>
        <v>0</v>
      </c>
      <c r="Y77">
        <f t="shared" si="69"/>
        <v>0</v>
      </c>
      <c r="Z77">
        <f t="shared" si="70"/>
        <v>8</v>
      </c>
      <c r="AA77">
        <f t="shared" si="71"/>
        <v>15</v>
      </c>
    </row>
    <row r="78" spans="1:27" x14ac:dyDescent="0.25">
      <c r="B78" s="10" t="s">
        <v>356</v>
      </c>
      <c r="C78" s="10" t="s">
        <v>740</v>
      </c>
      <c r="D78">
        <v>0</v>
      </c>
      <c r="E78">
        <v>0</v>
      </c>
      <c r="F78">
        <v>0</v>
      </c>
      <c r="G78">
        <v>0</v>
      </c>
      <c r="H78">
        <v>0</v>
      </c>
      <c r="I78">
        <v>0</v>
      </c>
      <c r="J78">
        <v>0</v>
      </c>
      <c r="K78">
        <v>0</v>
      </c>
      <c r="L78">
        <v>0</v>
      </c>
      <c r="M78">
        <v>3</v>
      </c>
      <c r="O78" t="s">
        <v>301</v>
      </c>
      <c r="P78" s="10" t="s">
        <v>242</v>
      </c>
      <c r="Q78" s="10" t="s">
        <v>243</v>
      </c>
      <c r="R78">
        <f t="shared" si="72"/>
        <v>1</v>
      </c>
      <c r="S78">
        <f t="shared" si="63"/>
        <v>1</v>
      </c>
      <c r="T78">
        <f t="shared" si="64"/>
        <v>3</v>
      </c>
      <c r="U78">
        <f t="shared" si="65"/>
        <v>0</v>
      </c>
      <c r="V78">
        <f t="shared" si="66"/>
        <v>0</v>
      </c>
      <c r="W78">
        <f t="shared" si="67"/>
        <v>1</v>
      </c>
      <c r="X78">
        <f t="shared" si="68"/>
        <v>2</v>
      </c>
      <c r="Y78">
        <f t="shared" si="69"/>
        <v>1</v>
      </c>
      <c r="Z78">
        <f t="shared" si="70"/>
        <v>0</v>
      </c>
      <c r="AA78">
        <f t="shared" si="71"/>
        <v>2</v>
      </c>
    </row>
    <row r="79" spans="1:27" x14ac:dyDescent="0.25">
      <c r="B79" s="10" t="s">
        <v>222</v>
      </c>
      <c r="C79" s="10" t="s">
        <v>223</v>
      </c>
      <c r="D79">
        <v>3</v>
      </c>
      <c r="E79">
        <v>4</v>
      </c>
      <c r="F79">
        <v>3</v>
      </c>
      <c r="G79">
        <v>4</v>
      </c>
      <c r="H79">
        <v>2</v>
      </c>
      <c r="I79">
        <v>2</v>
      </c>
      <c r="J79">
        <v>3</v>
      </c>
      <c r="K79">
        <v>0</v>
      </c>
      <c r="L79">
        <v>0</v>
      </c>
      <c r="M79">
        <v>0</v>
      </c>
      <c r="O79" t="s">
        <v>301</v>
      </c>
      <c r="P79" s="10" t="s">
        <v>364</v>
      </c>
      <c r="Q79" s="10" t="s">
        <v>365</v>
      </c>
      <c r="R79">
        <f t="shared" si="72"/>
        <v>5</v>
      </c>
      <c r="S79">
        <f t="shared" si="63"/>
        <v>2</v>
      </c>
      <c r="T79">
        <f t="shared" si="64"/>
        <v>3</v>
      </c>
      <c r="U79">
        <f t="shared" si="65"/>
        <v>0</v>
      </c>
      <c r="V79">
        <f t="shared" si="66"/>
        <v>0</v>
      </c>
      <c r="W79">
        <f t="shared" si="67"/>
        <v>0</v>
      </c>
      <c r="X79">
        <f t="shared" si="68"/>
        <v>0</v>
      </c>
      <c r="Y79">
        <f t="shared" si="69"/>
        <v>0</v>
      </c>
      <c r="Z79">
        <f t="shared" si="70"/>
        <v>0</v>
      </c>
      <c r="AA79">
        <f t="shared" si="71"/>
        <v>0</v>
      </c>
    </row>
    <row r="80" spans="1:27" x14ac:dyDescent="0.25">
      <c r="B80" s="10" t="s">
        <v>224</v>
      </c>
      <c r="C80" s="10" t="s">
        <v>225</v>
      </c>
      <c r="D80">
        <v>41</v>
      </c>
      <c r="E80">
        <v>36</v>
      </c>
      <c r="F80">
        <v>38</v>
      </c>
      <c r="G80">
        <v>41</v>
      </c>
      <c r="H80">
        <v>35</v>
      </c>
      <c r="I80">
        <v>34</v>
      </c>
      <c r="J80">
        <v>37</v>
      </c>
      <c r="K80">
        <v>43</v>
      </c>
      <c r="L80">
        <v>36</v>
      </c>
      <c r="M80">
        <v>38</v>
      </c>
      <c r="O80" t="s">
        <v>301</v>
      </c>
      <c r="P80" s="10" t="s">
        <v>254</v>
      </c>
      <c r="Q80" s="10" t="s">
        <v>255</v>
      </c>
      <c r="R80">
        <f t="shared" si="72"/>
        <v>74</v>
      </c>
      <c r="S80">
        <f t="shared" si="63"/>
        <v>68</v>
      </c>
      <c r="T80">
        <f t="shared" si="64"/>
        <v>78</v>
      </c>
      <c r="U80">
        <f t="shared" si="65"/>
        <v>80</v>
      </c>
      <c r="V80">
        <f t="shared" si="66"/>
        <v>77</v>
      </c>
      <c r="W80">
        <f t="shared" si="67"/>
        <v>74</v>
      </c>
      <c r="X80">
        <f t="shared" si="68"/>
        <v>60</v>
      </c>
      <c r="Y80">
        <f t="shared" si="69"/>
        <v>49</v>
      </c>
      <c r="Z80">
        <f t="shared" si="70"/>
        <v>47</v>
      </c>
      <c r="AA80">
        <f t="shared" si="71"/>
        <v>42</v>
      </c>
    </row>
    <row r="81" spans="2:27" x14ac:dyDescent="0.25">
      <c r="B81" s="10" t="s">
        <v>688</v>
      </c>
      <c r="C81" s="10" t="s">
        <v>689</v>
      </c>
      <c r="D81">
        <v>0</v>
      </c>
      <c r="E81">
        <v>0</v>
      </c>
      <c r="F81">
        <v>0</v>
      </c>
      <c r="G81">
        <v>0</v>
      </c>
      <c r="H81">
        <v>0</v>
      </c>
      <c r="I81">
        <v>0</v>
      </c>
      <c r="J81">
        <v>0</v>
      </c>
      <c r="K81">
        <v>0</v>
      </c>
      <c r="L81">
        <v>4</v>
      </c>
      <c r="M81">
        <v>4</v>
      </c>
      <c r="O81" t="s">
        <v>301</v>
      </c>
      <c r="P81" s="10" t="s">
        <v>256</v>
      </c>
      <c r="Q81" s="10" t="s">
        <v>257</v>
      </c>
      <c r="R81">
        <f t="shared" si="72"/>
        <v>0</v>
      </c>
      <c r="S81">
        <f t="shared" si="63"/>
        <v>0</v>
      </c>
      <c r="T81">
        <f t="shared" si="64"/>
        <v>0</v>
      </c>
      <c r="U81">
        <f t="shared" si="65"/>
        <v>0</v>
      </c>
      <c r="V81">
        <f t="shared" si="66"/>
        <v>0</v>
      </c>
      <c r="W81">
        <f t="shared" si="67"/>
        <v>0</v>
      </c>
      <c r="X81">
        <f t="shared" si="68"/>
        <v>1</v>
      </c>
      <c r="Y81">
        <f t="shared" si="69"/>
        <v>5</v>
      </c>
      <c r="Z81">
        <f t="shared" si="70"/>
        <v>9</v>
      </c>
      <c r="AA81">
        <f t="shared" si="71"/>
        <v>13</v>
      </c>
    </row>
    <row r="82" spans="2:27" x14ac:dyDescent="0.25">
      <c r="B82" s="10" t="s">
        <v>358</v>
      </c>
      <c r="C82" s="10" t="s">
        <v>359</v>
      </c>
      <c r="D82">
        <v>0</v>
      </c>
      <c r="E82">
        <v>0</v>
      </c>
      <c r="F82">
        <v>0</v>
      </c>
      <c r="G82">
        <v>0</v>
      </c>
      <c r="H82">
        <v>0</v>
      </c>
      <c r="I82">
        <v>0</v>
      </c>
      <c r="J82">
        <v>0</v>
      </c>
      <c r="K82">
        <v>0</v>
      </c>
      <c r="L82">
        <v>1</v>
      </c>
      <c r="M82">
        <v>1</v>
      </c>
      <c r="O82" t="s">
        <v>301</v>
      </c>
      <c r="P82" s="10" t="s">
        <v>366</v>
      </c>
      <c r="Q82" s="10" t="s">
        <v>367</v>
      </c>
      <c r="R82">
        <f t="shared" si="72"/>
        <v>0</v>
      </c>
      <c r="S82">
        <f t="shared" si="63"/>
        <v>0</v>
      </c>
      <c r="T82">
        <f t="shared" si="64"/>
        <v>1</v>
      </c>
      <c r="U82">
        <f t="shared" si="65"/>
        <v>0</v>
      </c>
      <c r="V82">
        <f t="shared" si="66"/>
        <v>0</v>
      </c>
      <c r="W82">
        <f t="shared" si="67"/>
        <v>0</v>
      </c>
      <c r="X82">
        <f t="shared" si="68"/>
        <v>0</v>
      </c>
      <c r="Y82">
        <f t="shared" si="69"/>
        <v>0</v>
      </c>
      <c r="Z82">
        <f t="shared" si="70"/>
        <v>0</v>
      </c>
      <c r="AA82">
        <f t="shared" si="71"/>
        <v>0</v>
      </c>
    </row>
    <row r="83" spans="2:27" x14ac:dyDescent="0.25">
      <c r="B83" s="10" t="s">
        <v>226</v>
      </c>
      <c r="C83" s="10" t="s">
        <v>227</v>
      </c>
      <c r="D83">
        <v>7</v>
      </c>
      <c r="E83">
        <v>9</v>
      </c>
      <c r="F83">
        <v>10</v>
      </c>
      <c r="G83">
        <v>19</v>
      </c>
      <c r="H83">
        <v>23</v>
      </c>
      <c r="I83">
        <v>22</v>
      </c>
      <c r="J83">
        <v>18</v>
      </c>
      <c r="K83">
        <v>18</v>
      </c>
      <c r="L83">
        <v>16</v>
      </c>
      <c r="M83">
        <v>16</v>
      </c>
      <c r="O83" t="s">
        <v>301</v>
      </c>
      <c r="P83" s="10" t="s">
        <v>258</v>
      </c>
      <c r="Q83" s="10" t="s">
        <v>259</v>
      </c>
      <c r="R83">
        <f t="shared" si="72"/>
        <v>55</v>
      </c>
      <c r="S83">
        <f t="shared" si="63"/>
        <v>55</v>
      </c>
      <c r="T83">
        <f t="shared" si="64"/>
        <v>63</v>
      </c>
      <c r="U83">
        <f t="shared" si="65"/>
        <v>62</v>
      </c>
      <c r="V83">
        <f t="shared" si="66"/>
        <v>76</v>
      </c>
      <c r="W83">
        <f t="shared" si="67"/>
        <v>68</v>
      </c>
      <c r="X83">
        <f t="shared" si="68"/>
        <v>62</v>
      </c>
      <c r="Y83">
        <f t="shared" si="69"/>
        <v>59</v>
      </c>
      <c r="Z83">
        <f t="shared" si="70"/>
        <v>67</v>
      </c>
      <c r="AA83">
        <f t="shared" si="71"/>
        <v>71</v>
      </c>
    </row>
    <row r="84" spans="2:27" x14ac:dyDescent="0.25">
      <c r="B84" s="10" t="s">
        <v>638</v>
      </c>
      <c r="C84" s="10" t="s">
        <v>639</v>
      </c>
      <c r="D84">
        <v>0</v>
      </c>
      <c r="E84">
        <v>0</v>
      </c>
      <c r="F84">
        <v>0</v>
      </c>
      <c r="G84">
        <v>0</v>
      </c>
      <c r="H84">
        <v>0</v>
      </c>
      <c r="I84">
        <v>0</v>
      </c>
      <c r="J84">
        <v>0</v>
      </c>
      <c r="K84">
        <v>5</v>
      </c>
      <c r="L84">
        <v>3</v>
      </c>
      <c r="M84">
        <v>1</v>
      </c>
      <c r="O84" t="s">
        <v>301</v>
      </c>
      <c r="P84" s="10" t="s">
        <v>694</v>
      </c>
      <c r="Q84" s="10" t="s">
        <v>695</v>
      </c>
      <c r="R84">
        <f t="shared" si="72"/>
        <v>0</v>
      </c>
      <c r="S84">
        <f t="shared" si="63"/>
        <v>0</v>
      </c>
      <c r="T84">
        <f t="shared" si="64"/>
        <v>0</v>
      </c>
      <c r="U84">
        <f t="shared" si="65"/>
        <v>0</v>
      </c>
      <c r="V84">
        <f t="shared" si="66"/>
        <v>0</v>
      </c>
      <c r="W84">
        <f t="shared" si="67"/>
        <v>0</v>
      </c>
      <c r="X84">
        <f t="shared" si="68"/>
        <v>0</v>
      </c>
      <c r="Y84">
        <f t="shared" si="69"/>
        <v>0</v>
      </c>
      <c r="Z84">
        <f t="shared" si="70"/>
        <v>3</v>
      </c>
      <c r="AA84">
        <f t="shared" si="71"/>
        <v>7</v>
      </c>
    </row>
    <row r="85" spans="2:27" x14ac:dyDescent="0.25">
      <c r="B85" s="10" t="s">
        <v>690</v>
      </c>
      <c r="C85" s="10" t="s">
        <v>691</v>
      </c>
      <c r="D85">
        <v>0</v>
      </c>
      <c r="E85">
        <v>0</v>
      </c>
      <c r="F85">
        <v>0</v>
      </c>
      <c r="G85">
        <v>0</v>
      </c>
      <c r="H85">
        <v>0</v>
      </c>
      <c r="I85">
        <v>0</v>
      </c>
      <c r="J85">
        <v>0</v>
      </c>
      <c r="K85">
        <v>0</v>
      </c>
      <c r="L85">
        <v>2</v>
      </c>
      <c r="M85">
        <v>10</v>
      </c>
      <c r="O85" t="s">
        <v>301</v>
      </c>
      <c r="P85" s="10" t="s">
        <v>260</v>
      </c>
      <c r="Q85" s="10" t="s">
        <v>261</v>
      </c>
      <c r="R85">
        <f t="shared" ref="R85:R100" si="73">D104</f>
        <v>17</v>
      </c>
      <c r="S85">
        <f t="shared" ref="S85:S100" si="74">E104</f>
        <v>14</v>
      </c>
      <c r="T85">
        <f t="shared" ref="T85:T100" si="75">F104</f>
        <v>15</v>
      </c>
      <c r="U85">
        <f t="shared" ref="U85:U100" si="76">G104</f>
        <v>12</v>
      </c>
      <c r="V85">
        <f t="shared" ref="V85:V100" si="77">H104</f>
        <v>12</v>
      </c>
      <c r="W85">
        <f t="shared" ref="W85:W100" si="78">I104</f>
        <v>15</v>
      </c>
      <c r="X85">
        <f t="shared" ref="X85:X100" si="79">J104</f>
        <v>15</v>
      </c>
      <c r="Y85">
        <f t="shared" ref="Y85:Y100" si="80">K104</f>
        <v>11</v>
      </c>
      <c r="Z85">
        <f t="shared" ref="Z85:Z100" si="81">L104</f>
        <v>6</v>
      </c>
      <c r="AA85">
        <f t="shared" ref="AA85:AA100" si="82">M104</f>
        <v>4</v>
      </c>
    </row>
    <row r="86" spans="2:27" x14ac:dyDescent="0.25">
      <c r="B86" s="10" t="s">
        <v>101</v>
      </c>
      <c r="C86" s="10" t="s">
        <v>102</v>
      </c>
      <c r="D86">
        <v>262</v>
      </c>
      <c r="E86">
        <v>288</v>
      </c>
      <c r="F86">
        <v>346</v>
      </c>
      <c r="G86">
        <v>340</v>
      </c>
      <c r="H86">
        <v>393</v>
      </c>
      <c r="I86">
        <v>0</v>
      </c>
      <c r="J86">
        <v>0</v>
      </c>
      <c r="K86">
        <v>0</v>
      </c>
      <c r="L86">
        <v>0</v>
      </c>
      <c r="M86">
        <v>0</v>
      </c>
      <c r="O86" t="s">
        <v>301</v>
      </c>
      <c r="P86" s="10" t="s">
        <v>262</v>
      </c>
      <c r="Q86" s="10" t="s">
        <v>263</v>
      </c>
      <c r="R86">
        <f t="shared" si="73"/>
        <v>41</v>
      </c>
      <c r="S86">
        <f t="shared" si="74"/>
        <v>39</v>
      </c>
      <c r="T86">
        <f t="shared" si="75"/>
        <v>44</v>
      </c>
      <c r="U86">
        <f t="shared" si="76"/>
        <v>39</v>
      </c>
      <c r="V86">
        <f t="shared" si="77"/>
        <v>36</v>
      </c>
      <c r="W86">
        <f t="shared" si="78"/>
        <v>45</v>
      </c>
      <c r="X86">
        <f t="shared" si="79"/>
        <v>47</v>
      </c>
      <c r="Y86">
        <f t="shared" si="80"/>
        <v>50</v>
      </c>
      <c r="Z86">
        <f t="shared" si="81"/>
        <v>39</v>
      </c>
      <c r="AA86">
        <f t="shared" si="82"/>
        <v>40</v>
      </c>
    </row>
    <row r="87" spans="2:27" x14ac:dyDescent="0.25">
      <c r="B87" s="10" t="s">
        <v>360</v>
      </c>
      <c r="C87" s="10" t="s">
        <v>361</v>
      </c>
      <c r="D87">
        <v>13</v>
      </c>
      <c r="E87">
        <v>2</v>
      </c>
      <c r="F87">
        <v>2</v>
      </c>
      <c r="G87">
        <v>0</v>
      </c>
      <c r="H87">
        <v>0</v>
      </c>
      <c r="I87">
        <v>0</v>
      </c>
      <c r="J87">
        <v>0</v>
      </c>
      <c r="K87">
        <v>0</v>
      </c>
      <c r="L87">
        <v>0</v>
      </c>
      <c r="M87">
        <v>0</v>
      </c>
      <c r="O87" t="s">
        <v>301</v>
      </c>
      <c r="P87" s="10" t="s">
        <v>264</v>
      </c>
      <c r="Q87" s="10" t="s">
        <v>265</v>
      </c>
      <c r="R87">
        <f t="shared" si="73"/>
        <v>6</v>
      </c>
      <c r="S87">
        <f t="shared" si="74"/>
        <v>6</v>
      </c>
      <c r="T87">
        <f t="shared" si="75"/>
        <v>4</v>
      </c>
      <c r="U87">
        <f t="shared" si="76"/>
        <v>6</v>
      </c>
      <c r="V87">
        <f t="shared" si="77"/>
        <v>4</v>
      </c>
      <c r="W87">
        <f t="shared" si="78"/>
        <v>6</v>
      </c>
      <c r="X87">
        <f t="shared" si="79"/>
        <v>4</v>
      </c>
      <c r="Y87">
        <f t="shared" si="80"/>
        <v>4</v>
      </c>
      <c r="Z87">
        <f t="shared" si="81"/>
        <v>2</v>
      </c>
      <c r="AA87">
        <f t="shared" si="82"/>
        <v>3</v>
      </c>
    </row>
    <row r="88" spans="2:27" x14ac:dyDescent="0.25">
      <c r="B88" s="10" t="s">
        <v>228</v>
      </c>
      <c r="C88" s="10" t="s">
        <v>229</v>
      </c>
      <c r="D88">
        <v>0</v>
      </c>
      <c r="E88">
        <v>0</v>
      </c>
      <c r="F88">
        <v>0</v>
      </c>
      <c r="G88">
        <v>0</v>
      </c>
      <c r="H88">
        <v>0</v>
      </c>
      <c r="I88">
        <v>0</v>
      </c>
      <c r="J88">
        <v>4</v>
      </c>
      <c r="K88">
        <v>26</v>
      </c>
      <c r="L88">
        <v>31</v>
      </c>
      <c r="M88">
        <v>30</v>
      </c>
      <c r="O88" t="s">
        <v>301</v>
      </c>
      <c r="P88" s="10" t="s">
        <v>741</v>
      </c>
      <c r="Q88" s="10" t="s">
        <v>742</v>
      </c>
      <c r="R88">
        <f t="shared" si="73"/>
        <v>0</v>
      </c>
      <c r="S88">
        <f t="shared" si="74"/>
        <v>0</v>
      </c>
      <c r="T88">
        <f t="shared" si="75"/>
        <v>0</v>
      </c>
      <c r="U88">
        <f t="shared" si="76"/>
        <v>0</v>
      </c>
      <c r="V88">
        <f t="shared" si="77"/>
        <v>0</v>
      </c>
      <c r="W88">
        <f t="shared" si="78"/>
        <v>0</v>
      </c>
      <c r="X88">
        <f t="shared" si="79"/>
        <v>0</v>
      </c>
      <c r="Y88">
        <f t="shared" si="80"/>
        <v>0</v>
      </c>
      <c r="Z88">
        <f t="shared" si="81"/>
        <v>0</v>
      </c>
      <c r="AA88">
        <f t="shared" si="82"/>
        <v>3</v>
      </c>
    </row>
    <row r="89" spans="2:27" x14ac:dyDescent="0.25">
      <c r="B89" s="10" t="s">
        <v>230</v>
      </c>
      <c r="C89" s="10" t="s">
        <v>231</v>
      </c>
      <c r="D89">
        <v>16</v>
      </c>
      <c r="E89">
        <v>16</v>
      </c>
      <c r="F89">
        <v>16</v>
      </c>
      <c r="G89">
        <v>13</v>
      </c>
      <c r="H89">
        <v>13</v>
      </c>
      <c r="I89">
        <v>8</v>
      </c>
      <c r="J89">
        <v>8</v>
      </c>
      <c r="K89">
        <v>11</v>
      </c>
      <c r="L89">
        <v>9</v>
      </c>
      <c r="M89">
        <v>10</v>
      </c>
      <c r="O89" t="s">
        <v>301</v>
      </c>
      <c r="P89" s="10" t="s">
        <v>266</v>
      </c>
      <c r="Q89" s="10" t="s">
        <v>267</v>
      </c>
      <c r="R89">
        <f t="shared" si="73"/>
        <v>63</v>
      </c>
      <c r="S89">
        <f t="shared" si="74"/>
        <v>57</v>
      </c>
      <c r="T89">
        <f t="shared" si="75"/>
        <v>42</v>
      </c>
      <c r="U89">
        <f t="shared" si="76"/>
        <v>37</v>
      </c>
      <c r="V89">
        <f t="shared" si="77"/>
        <v>39</v>
      </c>
      <c r="W89">
        <f t="shared" si="78"/>
        <v>43</v>
      </c>
      <c r="X89">
        <f t="shared" si="79"/>
        <v>40</v>
      </c>
      <c r="Y89">
        <f t="shared" si="80"/>
        <v>48</v>
      </c>
      <c r="Z89">
        <f t="shared" si="81"/>
        <v>50</v>
      </c>
      <c r="AA89">
        <f t="shared" si="82"/>
        <v>51</v>
      </c>
    </row>
    <row r="90" spans="2:27" x14ac:dyDescent="0.25">
      <c r="B90" s="10" t="s">
        <v>347</v>
      </c>
      <c r="C90" s="10" t="s">
        <v>348</v>
      </c>
      <c r="D90">
        <v>26</v>
      </c>
      <c r="E90">
        <v>14</v>
      </c>
      <c r="F90">
        <v>0</v>
      </c>
      <c r="G90">
        <v>0</v>
      </c>
      <c r="H90">
        <v>0</v>
      </c>
      <c r="I90">
        <v>0</v>
      </c>
      <c r="J90">
        <v>0</v>
      </c>
      <c r="K90">
        <v>0</v>
      </c>
      <c r="L90">
        <v>0</v>
      </c>
      <c r="M90">
        <v>0</v>
      </c>
      <c r="O90" t="s">
        <v>301</v>
      </c>
      <c r="P90" s="10" t="s">
        <v>270</v>
      </c>
      <c r="Q90" s="10" t="s">
        <v>271</v>
      </c>
      <c r="R90">
        <f t="shared" si="73"/>
        <v>20</v>
      </c>
      <c r="S90">
        <f t="shared" si="74"/>
        <v>15</v>
      </c>
      <c r="T90">
        <f t="shared" si="75"/>
        <v>18</v>
      </c>
      <c r="U90">
        <f t="shared" si="76"/>
        <v>19</v>
      </c>
      <c r="V90">
        <f t="shared" si="77"/>
        <v>16</v>
      </c>
      <c r="W90">
        <f t="shared" si="78"/>
        <v>17</v>
      </c>
      <c r="X90">
        <f t="shared" si="79"/>
        <v>5</v>
      </c>
      <c r="Y90">
        <f t="shared" si="80"/>
        <v>3</v>
      </c>
      <c r="Z90">
        <f t="shared" si="81"/>
        <v>3</v>
      </c>
      <c r="AA90">
        <f t="shared" si="82"/>
        <v>6</v>
      </c>
    </row>
    <row r="91" spans="2:27" x14ac:dyDescent="0.25">
      <c r="B91" s="10" t="s">
        <v>234</v>
      </c>
      <c r="C91" s="10" t="s">
        <v>235</v>
      </c>
      <c r="D91">
        <v>58</v>
      </c>
      <c r="E91">
        <v>51</v>
      </c>
      <c r="F91">
        <v>54</v>
      </c>
      <c r="G91">
        <v>66</v>
      </c>
      <c r="H91">
        <v>66</v>
      </c>
      <c r="I91">
        <v>71</v>
      </c>
      <c r="J91">
        <v>64</v>
      </c>
      <c r="K91">
        <v>61</v>
      </c>
      <c r="L91">
        <v>60</v>
      </c>
      <c r="M91">
        <v>69</v>
      </c>
      <c r="O91" t="s">
        <v>301</v>
      </c>
      <c r="P91" s="10" t="s">
        <v>272</v>
      </c>
      <c r="Q91" s="10" t="s">
        <v>273</v>
      </c>
      <c r="R91">
        <f t="shared" si="73"/>
        <v>21</v>
      </c>
      <c r="S91">
        <f t="shared" si="74"/>
        <v>23</v>
      </c>
      <c r="T91">
        <f t="shared" si="75"/>
        <v>19</v>
      </c>
      <c r="U91">
        <f t="shared" si="76"/>
        <v>14</v>
      </c>
      <c r="V91">
        <f t="shared" si="77"/>
        <v>13</v>
      </c>
      <c r="W91">
        <f t="shared" si="78"/>
        <v>8</v>
      </c>
      <c r="X91">
        <f t="shared" si="79"/>
        <v>14</v>
      </c>
      <c r="Y91">
        <f t="shared" si="80"/>
        <v>19</v>
      </c>
      <c r="Z91">
        <f t="shared" si="81"/>
        <v>17</v>
      </c>
      <c r="AA91">
        <f t="shared" si="82"/>
        <v>16</v>
      </c>
    </row>
    <row r="92" spans="2:27" x14ac:dyDescent="0.25">
      <c r="B92" s="10" t="s">
        <v>236</v>
      </c>
      <c r="C92" s="10" t="s">
        <v>237</v>
      </c>
      <c r="D92">
        <v>31</v>
      </c>
      <c r="E92">
        <v>40</v>
      </c>
      <c r="F92">
        <v>41</v>
      </c>
      <c r="G92">
        <v>36</v>
      </c>
      <c r="H92">
        <v>33</v>
      </c>
      <c r="I92">
        <v>31</v>
      </c>
      <c r="J92">
        <v>38</v>
      </c>
      <c r="K92">
        <v>32</v>
      </c>
      <c r="L92">
        <v>24</v>
      </c>
      <c r="M92">
        <v>43</v>
      </c>
      <c r="O92" t="s">
        <v>301</v>
      </c>
      <c r="P92" s="10" t="s">
        <v>274</v>
      </c>
      <c r="Q92" s="10" t="s">
        <v>275</v>
      </c>
      <c r="R92">
        <f t="shared" si="73"/>
        <v>14</v>
      </c>
      <c r="S92">
        <f t="shared" si="74"/>
        <v>14</v>
      </c>
      <c r="T92">
        <f t="shared" si="75"/>
        <v>15</v>
      </c>
      <c r="U92">
        <f t="shared" si="76"/>
        <v>16</v>
      </c>
      <c r="V92">
        <f t="shared" si="77"/>
        <v>10</v>
      </c>
      <c r="W92">
        <f t="shared" si="78"/>
        <v>11</v>
      </c>
      <c r="X92">
        <f t="shared" si="79"/>
        <v>9</v>
      </c>
      <c r="Y92">
        <f t="shared" si="80"/>
        <v>13</v>
      </c>
      <c r="Z92">
        <f t="shared" si="81"/>
        <v>12</v>
      </c>
      <c r="AA92">
        <f t="shared" si="82"/>
        <v>17</v>
      </c>
    </row>
    <row r="93" spans="2:27" x14ac:dyDescent="0.25">
      <c r="B93" s="10" t="s">
        <v>238</v>
      </c>
      <c r="C93" s="10" t="s">
        <v>239</v>
      </c>
      <c r="D93">
        <v>8</v>
      </c>
      <c r="E93">
        <v>8</v>
      </c>
      <c r="F93">
        <v>9</v>
      </c>
      <c r="G93">
        <v>6</v>
      </c>
      <c r="H93">
        <v>5</v>
      </c>
      <c r="I93">
        <v>9</v>
      </c>
      <c r="J93">
        <v>10</v>
      </c>
      <c r="K93">
        <v>9</v>
      </c>
      <c r="L93">
        <v>6</v>
      </c>
      <c r="M93">
        <v>8</v>
      </c>
      <c r="O93" t="s">
        <v>301</v>
      </c>
      <c r="P93" s="10" t="s">
        <v>114</v>
      </c>
      <c r="Q93" s="10" t="s">
        <v>115</v>
      </c>
      <c r="R93">
        <f t="shared" si="73"/>
        <v>95</v>
      </c>
      <c r="S93">
        <f t="shared" si="74"/>
        <v>100</v>
      </c>
      <c r="T93">
        <f t="shared" si="75"/>
        <v>103</v>
      </c>
      <c r="U93">
        <f t="shared" si="76"/>
        <v>109</v>
      </c>
      <c r="V93">
        <f t="shared" si="77"/>
        <v>96</v>
      </c>
      <c r="W93">
        <f t="shared" si="78"/>
        <v>0</v>
      </c>
      <c r="X93">
        <f t="shared" si="79"/>
        <v>0</v>
      </c>
      <c r="Y93">
        <f t="shared" si="80"/>
        <v>0</v>
      </c>
      <c r="Z93">
        <f t="shared" si="81"/>
        <v>0</v>
      </c>
      <c r="AA93">
        <f t="shared" si="82"/>
        <v>0</v>
      </c>
    </row>
    <row r="94" spans="2:27" x14ac:dyDescent="0.25">
      <c r="B94" s="10" t="s">
        <v>240</v>
      </c>
      <c r="C94" s="10" t="s">
        <v>241</v>
      </c>
      <c r="D94">
        <v>0</v>
      </c>
      <c r="E94">
        <v>0</v>
      </c>
      <c r="F94">
        <v>0</v>
      </c>
      <c r="G94">
        <v>0</v>
      </c>
      <c r="H94">
        <v>0</v>
      </c>
      <c r="I94">
        <v>0</v>
      </c>
      <c r="J94">
        <v>10</v>
      </c>
      <c r="K94">
        <v>48</v>
      </c>
      <c r="L94">
        <v>56</v>
      </c>
      <c r="M94">
        <v>69</v>
      </c>
      <c r="O94" t="s">
        <v>301</v>
      </c>
      <c r="P94" s="10" t="s">
        <v>276</v>
      </c>
      <c r="Q94" s="10" t="s">
        <v>277</v>
      </c>
      <c r="R94">
        <f t="shared" si="73"/>
        <v>23</v>
      </c>
      <c r="S94">
        <f t="shared" si="74"/>
        <v>21</v>
      </c>
      <c r="T94">
        <f t="shared" si="75"/>
        <v>14</v>
      </c>
      <c r="U94">
        <f t="shared" si="76"/>
        <v>16</v>
      </c>
      <c r="V94">
        <f t="shared" si="77"/>
        <v>14</v>
      </c>
      <c r="W94">
        <f t="shared" si="78"/>
        <v>14</v>
      </c>
      <c r="X94">
        <f t="shared" si="79"/>
        <v>20</v>
      </c>
      <c r="Y94">
        <f t="shared" si="80"/>
        <v>35</v>
      </c>
      <c r="Z94">
        <f t="shared" si="81"/>
        <v>33</v>
      </c>
      <c r="AA94">
        <f t="shared" si="82"/>
        <v>34</v>
      </c>
    </row>
    <row r="95" spans="2:27" x14ac:dyDescent="0.25">
      <c r="B95" s="10" t="s">
        <v>692</v>
      </c>
      <c r="C95" s="10" t="s">
        <v>693</v>
      </c>
      <c r="D95">
        <v>0</v>
      </c>
      <c r="E95">
        <v>0</v>
      </c>
      <c r="F95">
        <v>0</v>
      </c>
      <c r="G95">
        <v>0</v>
      </c>
      <c r="H95">
        <v>0</v>
      </c>
      <c r="I95">
        <v>0</v>
      </c>
      <c r="J95">
        <v>0</v>
      </c>
      <c r="K95">
        <v>0</v>
      </c>
      <c r="L95">
        <v>8</v>
      </c>
      <c r="M95">
        <v>15</v>
      </c>
      <c r="O95" t="s">
        <v>301</v>
      </c>
      <c r="P95" s="10" t="s">
        <v>278</v>
      </c>
      <c r="Q95" s="10" t="s">
        <v>279</v>
      </c>
      <c r="R95">
        <f t="shared" si="73"/>
        <v>34</v>
      </c>
      <c r="S95">
        <f t="shared" si="74"/>
        <v>31</v>
      </c>
      <c r="T95">
        <f t="shared" si="75"/>
        <v>30</v>
      </c>
      <c r="U95">
        <f t="shared" si="76"/>
        <v>26</v>
      </c>
      <c r="V95">
        <f t="shared" si="77"/>
        <v>21</v>
      </c>
      <c r="W95">
        <f t="shared" si="78"/>
        <v>20</v>
      </c>
      <c r="X95">
        <f t="shared" si="79"/>
        <v>13</v>
      </c>
      <c r="Y95">
        <f t="shared" si="80"/>
        <v>13</v>
      </c>
      <c r="Z95">
        <f t="shared" si="81"/>
        <v>12</v>
      </c>
      <c r="AA95">
        <f t="shared" si="82"/>
        <v>10</v>
      </c>
    </row>
    <row r="96" spans="2:27" x14ac:dyDescent="0.25">
      <c r="B96" s="10" t="s">
        <v>242</v>
      </c>
      <c r="C96" s="10" t="s">
        <v>243</v>
      </c>
      <c r="D96">
        <v>1</v>
      </c>
      <c r="E96">
        <v>1</v>
      </c>
      <c r="F96">
        <v>3</v>
      </c>
      <c r="G96">
        <v>0</v>
      </c>
      <c r="H96">
        <v>0</v>
      </c>
      <c r="I96">
        <v>1</v>
      </c>
      <c r="J96">
        <v>2</v>
      </c>
      <c r="K96">
        <v>1</v>
      </c>
      <c r="L96">
        <v>0</v>
      </c>
      <c r="M96">
        <v>2</v>
      </c>
      <c r="O96" t="s">
        <v>301</v>
      </c>
      <c r="P96" s="10" t="s">
        <v>374</v>
      </c>
      <c r="Q96" s="10" t="s">
        <v>375</v>
      </c>
      <c r="R96">
        <f t="shared" si="73"/>
        <v>0</v>
      </c>
      <c r="S96">
        <f t="shared" si="74"/>
        <v>0</v>
      </c>
      <c r="T96">
        <f t="shared" si="75"/>
        <v>0</v>
      </c>
      <c r="U96">
        <f t="shared" si="76"/>
        <v>1</v>
      </c>
      <c r="V96">
        <f t="shared" si="77"/>
        <v>1</v>
      </c>
      <c r="W96">
        <f t="shared" si="78"/>
        <v>0</v>
      </c>
      <c r="X96">
        <f t="shared" si="79"/>
        <v>0</v>
      </c>
      <c r="Y96">
        <f t="shared" si="80"/>
        <v>0</v>
      </c>
      <c r="Z96">
        <f t="shared" si="81"/>
        <v>0</v>
      </c>
      <c r="AA96">
        <f t="shared" si="82"/>
        <v>0</v>
      </c>
    </row>
    <row r="97" spans="2:27" x14ac:dyDescent="0.25">
      <c r="B97" s="10" t="s">
        <v>364</v>
      </c>
      <c r="C97" s="10" t="s">
        <v>365</v>
      </c>
      <c r="D97">
        <v>5</v>
      </c>
      <c r="E97">
        <v>2</v>
      </c>
      <c r="F97">
        <v>3</v>
      </c>
      <c r="G97">
        <v>0</v>
      </c>
      <c r="H97">
        <v>0</v>
      </c>
      <c r="I97">
        <v>0</v>
      </c>
      <c r="J97">
        <v>0</v>
      </c>
      <c r="K97">
        <v>0</v>
      </c>
      <c r="L97">
        <v>0</v>
      </c>
      <c r="M97">
        <v>0</v>
      </c>
      <c r="O97" t="s">
        <v>301</v>
      </c>
      <c r="P97" s="10" t="s">
        <v>280</v>
      </c>
      <c r="Q97" s="10" t="s">
        <v>281</v>
      </c>
      <c r="R97">
        <f t="shared" si="73"/>
        <v>1</v>
      </c>
      <c r="S97">
        <f t="shared" si="74"/>
        <v>4</v>
      </c>
      <c r="T97">
        <f t="shared" si="75"/>
        <v>6</v>
      </c>
      <c r="U97">
        <f t="shared" si="76"/>
        <v>11</v>
      </c>
      <c r="V97">
        <f t="shared" si="77"/>
        <v>11</v>
      </c>
      <c r="W97">
        <f t="shared" si="78"/>
        <v>12</v>
      </c>
      <c r="X97">
        <f t="shared" si="79"/>
        <v>21</v>
      </c>
      <c r="Y97">
        <f t="shared" si="80"/>
        <v>14</v>
      </c>
      <c r="Z97">
        <f t="shared" si="81"/>
        <v>15</v>
      </c>
      <c r="AA97">
        <f t="shared" si="82"/>
        <v>17</v>
      </c>
    </row>
    <row r="98" spans="2:27" x14ac:dyDescent="0.25">
      <c r="B98" s="10" t="s">
        <v>254</v>
      </c>
      <c r="C98" s="10" t="s">
        <v>255</v>
      </c>
      <c r="D98">
        <v>74</v>
      </c>
      <c r="E98">
        <v>68</v>
      </c>
      <c r="F98">
        <v>78</v>
      </c>
      <c r="G98">
        <v>80</v>
      </c>
      <c r="H98">
        <v>77</v>
      </c>
      <c r="I98">
        <v>74</v>
      </c>
      <c r="J98">
        <v>60</v>
      </c>
      <c r="K98">
        <v>49</v>
      </c>
      <c r="L98">
        <v>47</v>
      </c>
      <c r="M98">
        <v>42</v>
      </c>
      <c r="O98" t="s">
        <v>301</v>
      </c>
      <c r="P98" s="10" t="s">
        <v>282</v>
      </c>
      <c r="Q98" s="10" t="s">
        <v>283</v>
      </c>
      <c r="R98">
        <f t="shared" si="73"/>
        <v>0</v>
      </c>
      <c r="S98">
        <f t="shared" si="74"/>
        <v>0</v>
      </c>
      <c r="T98">
        <f t="shared" si="75"/>
        <v>0</v>
      </c>
      <c r="U98">
        <f t="shared" si="76"/>
        <v>0</v>
      </c>
      <c r="V98">
        <f t="shared" si="77"/>
        <v>2</v>
      </c>
      <c r="W98">
        <f t="shared" si="78"/>
        <v>15</v>
      </c>
      <c r="X98">
        <f t="shared" si="79"/>
        <v>20</v>
      </c>
      <c r="Y98">
        <f t="shared" si="80"/>
        <v>30</v>
      </c>
      <c r="Z98">
        <f t="shared" si="81"/>
        <v>32</v>
      </c>
      <c r="AA98">
        <f t="shared" si="82"/>
        <v>21</v>
      </c>
    </row>
    <row r="99" spans="2:27" x14ac:dyDescent="0.25">
      <c r="B99" s="10" t="s">
        <v>256</v>
      </c>
      <c r="C99" s="10" t="s">
        <v>257</v>
      </c>
      <c r="D99">
        <v>0</v>
      </c>
      <c r="E99">
        <v>0</v>
      </c>
      <c r="F99">
        <v>0</v>
      </c>
      <c r="G99">
        <v>0</v>
      </c>
      <c r="H99">
        <v>0</v>
      </c>
      <c r="I99">
        <v>0</v>
      </c>
      <c r="J99">
        <v>1</v>
      </c>
      <c r="K99">
        <v>5</v>
      </c>
      <c r="L99">
        <v>9</v>
      </c>
      <c r="M99">
        <v>13</v>
      </c>
      <c r="O99" t="s">
        <v>301</v>
      </c>
      <c r="P99" s="10" t="s">
        <v>284</v>
      </c>
      <c r="Q99" s="10" t="s">
        <v>285</v>
      </c>
      <c r="R99">
        <f t="shared" si="73"/>
        <v>3</v>
      </c>
      <c r="S99">
        <f t="shared" si="74"/>
        <v>4</v>
      </c>
      <c r="T99">
        <f t="shared" si="75"/>
        <v>1</v>
      </c>
      <c r="U99">
        <f t="shared" si="76"/>
        <v>3</v>
      </c>
      <c r="V99">
        <f t="shared" si="77"/>
        <v>4</v>
      </c>
      <c r="W99">
        <f t="shared" si="78"/>
        <v>7</v>
      </c>
      <c r="X99">
        <f t="shared" si="79"/>
        <v>7</v>
      </c>
      <c r="Y99">
        <f t="shared" si="80"/>
        <v>7</v>
      </c>
      <c r="Z99">
        <f t="shared" si="81"/>
        <v>6</v>
      </c>
      <c r="AA99">
        <f t="shared" si="82"/>
        <v>4</v>
      </c>
    </row>
    <row r="100" spans="2:27" x14ac:dyDescent="0.25">
      <c r="B100" s="10" t="s">
        <v>366</v>
      </c>
      <c r="C100" s="10" t="s">
        <v>367</v>
      </c>
      <c r="D100">
        <v>0</v>
      </c>
      <c r="E100">
        <v>0</v>
      </c>
      <c r="F100">
        <v>1</v>
      </c>
      <c r="G100">
        <v>0</v>
      </c>
      <c r="H100">
        <v>0</v>
      </c>
      <c r="I100">
        <v>0</v>
      </c>
      <c r="J100">
        <v>0</v>
      </c>
      <c r="K100">
        <v>0</v>
      </c>
      <c r="L100">
        <v>0</v>
      </c>
      <c r="M100">
        <v>0</v>
      </c>
      <c r="O100" t="s">
        <v>301</v>
      </c>
      <c r="P100" s="10" t="s">
        <v>286</v>
      </c>
      <c r="Q100" s="10" t="s">
        <v>287</v>
      </c>
      <c r="R100">
        <f t="shared" si="73"/>
        <v>22</v>
      </c>
      <c r="S100">
        <f t="shared" si="74"/>
        <v>17</v>
      </c>
      <c r="T100">
        <f t="shared" si="75"/>
        <v>16</v>
      </c>
      <c r="U100">
        <f t="shared" si="76"/>
        <v>16</v>
      </c>
      <c r="V100">
        <f t="shared" si="77"/>
        <v>21</v>
      </c>
      <c r="W100">
        <f t="shared" si="78"/>
        <v>21</v>
      </c>
      <c r="X100">
        <f t="shared" si="79"/>
        <v>21</v>
      </c>
      <c r="Y100">
        <f t="shared" si="80"/>
        <v>19</v>
      </c>
      <c r="Z100">
        <f t="shared" si="81"/>
        <v>21</v>
      </c>
      <c r="AA100">
        <f t="shared" si="82"/>
        <v>20</v>
      </c>
    </row>
    <row r="101" spans="2:27" x14ac:dyDescent="0.25">
      <c r="B101" s="10" t="s">
        <v>258</v>
      </c>
      <c r="C101" s="10" t="s">
        <v>259</v>
      </c>
      <c r="D101">
        <v>55</v>
      </c>
      <c r="E101">
        <v>55</v>
      </c>
      <c r="F101">
        <v>63</v>
      </c>
      <c r="G101">
        <v>62</v>
      </c>
      <c r="H101">
        <v>76</v>
      </c>
      <c r="I101">
        <v>68</v>
      </c>
      <c r="J101">
        <v>62</v>
      </c>
      <c r="K101">
        <v>59</v>
      </c>
      <c r="L101">
        <v>67</v>
      </c>
      <c r="M101">
        <v>71</v>
      </c>
      <c r="O101" s="40" t="s">
        <v>389</v>
      </c>
      <c r="P101" s="81" t="s">
        <v>99</v>
      </c>
      <c r="Q101" s="81" t="s">
        <v>100</v>
      </c>
      <c r="R101" s="40">
        <f>D124</f>
        <v>73</v>
      </c>
      <c r="S101" s="40">
        <f t="shared" ref="S101:AA105" si="83">E124</f>
        <v>70</v>
      </c>
      <c r="T101" s="40">
        <f t="shared" si="83"/>
        <v>86</v>
      </c>
      <c r="U101" s="40">
        <f t="shared" si="83"/>
        <v>91</v>
      </c>
      <c r="V101" s="40">
        <f t="shared" si="83"/>
        <v>83</v>
      </c>
      <c r="W101" s="40">
        <f t="shared" si="83"/>
        <v>0</v>
      </c>
      <c r="X101" s="40">
        <f t="shared" si="83"/>
        <v>0</v>
      </c>
      <c r="Y101" s="40">
        <f t="shared" si="83"/>
        <v>0</v>
      </c>
      <c r="Z101" s="40">
        <f t="shared" si="83"/>
        <v>0</v>
      </c>
      <c r="AA101" s="40">
        <f t="shared" si="83"/>
        <v>0</v>
      </c>
    </row>
    <row r="102" spans="2:27" x14ac:dyDescent="0.25">
      <c r="B102" s="10" t="s">
        <v>694</v>
      </c>
      <c r="C102" s="10" t="s">
        <v>695</v>
      </c>
      <c r="D102">
        <v>0</v>
      </c>
      <c r="E102">
        <v>0</v>
      </c>
      <c r="F102">
        <v>0</v>
      </c>
      <c r="G102">
        <v>0</v>
      </c>
      <c r="H102">
        <v>0</v>
      </c>
      <c r="I102">
        <v>0</v>
      </c>
      <c r="J102">
        <v>0</v>
      </c>
      <c r="K102">
        <v>0</v>
      </c>
      <c r="L102">
        <v>3</v>
      </c>
      <c r="M102">
        <v>7</v>
      </c>
      <c r="O102" t="s">
        <v>389</v>
      </c>
      <c r="P102" s="10" t="s">
        <v>196</v>
      </c>
      <c r="Q102" s="10" t="s">
        <v>197</v>
      </c>
      <c r="R102">
        <f t="shared" ref="R102:R105" si="84">D125</f>
        <v>22</v>
      </c>
      <c r="S102">
        <f t="shared" si="83"/>
        <v>19</v>
      </c>
      <c r="T102">
        <f t="shared" si="83"/>
        <v>25</v>
      </c>
      <c r="U102">
        <f t="shared" si="83"/>
        <v>33</v>
      </c>
      <c r="V102">
        <f t="shared" si="83"/>
        <v>43</v>
      </c>
      <c r="W102">
        <f t="shared" si="83"/>
        <v>0</v>
      </c>
      <c r="X102">
        <f t="shared" si="83"/>
        <v>0</v>
      </c>
      <c r="Y102">
        <f t="shared" si="83"/>
        <v>0</v>
      </c>
      <c r="Z102">
        <f t="shared" si="83"/>
        <v>0</v>
      </c>
      <c r="AA102">
        <f t="shared" si="83"/>
        <v>0</v>
      </c>
    </row>
    <row r="103" spans="2:27" x14ac:dyDescent="0.25">
      <c r="B103" s="10" t="s">
        <v>368</v>
      </c>
      <c r="C103" s="10" t="s">
        <v>369</v>
      </c>
      <c r="D103">
        <v>0</v>
      </c>
      <c r="E103">
        <v>0</v>
      </c>
      <c r="F103">
        <v>0</v>
      </c>
      <c r="G103">
        <v>0</v>
      </c>
      <c r="H103">
        <v>0</v>
      </c>
      <c r="I103">
        <v>0</v>
      </c>
      <c r="J103">
        <v>0</v>
      </c>
      <c r="K103">
        <v>0</v>
      </c>
      <c r="L103">
        <v>0</v>
      </c>
      <c r="M103">
        <v>0</v>
      </c>
      <c r="O103" t="s">
        <v>389</v>
      </c>
      <c r="P103" s="10" t="s">
        <v>106</v>
      </c>
      <c r="Q103" s="10" t="s">
        <v>107</v>
      </c>
      <c r="R103">
        <f t="shared" si="84"/>
        <v>32</v>
      </c>
      <c r="S103">
        <f t="shared" si="83"/>
        <v>32</v>
      </c>
      <c r="T103">
        <f t="shared" si="83"/>
        <v>39</v>
      </c>
      <c r="U103">
        <f t="shared" si="83"/>
        <v>55</v>
      </c>
      <c r="V103">
        <f t="shared" si="83"/>
        <v>46</v>
      </c>
      <c r="W103">
        <f t="shared" si="83"/>
        <v>0</v>
      </c>
      <c r="X103">
        <f t="shared" si="83"/>
        <v>0</v>
      </c>
      <c r="Y103">
        <f t="shared" si="83"/>
        <v>0</v>
      </c>
      <c r="Z103">
        <f t="shared" si="83"/>
        <v>0</v>
      </c>
      <c r="AA103">
        <f t="shared" si="83"/>
        <v>0</v>
      </c>
    </row>
    <row r="104" spans="2:27" x14ac:dyDescent="0.25">
      <c r="B104" s="10" t="s">
        <v>260</v>
      </c>
      <c r="C104" s="10" t="s">
        <v>261</v>
      </c>
      <c r="D104">
        <v>17</v>
      </c>
      <c r="E104">
        <v>14</v>
      </c>
      <c r="F104">
        <v>15</v>
      </c>
      <c r="G104">
        <v>12</v>
      </c>
      <c r="H104">
        <v>12</v>
      </c>
      <c r="I104">
        <v>15</v>
      </c>
      <c r="J104">
        <v>15</v>
      </c>
      <c r="K104">
        <v>11</v>
      </c>
      <c r="L104">
        <v>6</v>
      </c>
      <c r="M104">
        <v>4</v>
      </c>
      <c r="O104" t="s">
        <v>389</v>
      </c>
      <c r="P104" s="10" t="s">
        <v>378</v>
      </c>
      <c r="Q104" s="10" t="s">
        <v>379</v>
      </c>
      <c r="R104">
        <f t="shared" si="84"/>
        <v>0</v>
      </c>
      <c r="S104">
        <f t="shared" si="83"/>
        <v>1</v>
      </c>
      <c r="T104">
        <f t="shared" si="83"/>
        <v>0</v>
      </c>
      <c r="U104">
        <f t="shared" si="83"/>
        <v>0</v>
      </c>
      <c r="V104">
        <f t="shared" si="83"/>
        <v>0</v>
      </c>
      <c r="W104">
        <f t="shared" si="83"/>
        <v>0</v>
      </c>
      <c r="X104">
        <f t="shared" si="83"/>
        <v>0</v>
      </c>
      <c r="Y104">
        <f t="shared" si="83"/>
        <v>0</v>
      </c>
      <c r="Z104">
        <f t="shared" si="83"/>
        <v>0</v>
      </c>
      <c r="AA104">
        <f t="shared" si="83"/>
        <v>0</v>
      </c>
    </row>
    <row r="105" spans="2:27" x14ac:dyDescent="0.25">
      <c r="B105" s="10" t="s">
        <v>262</v>
      </c>
      <c r="C105" s="10" t="s">
        <v>263</v>
      </c>
      <c r="D105">
        <v>41</v>
      </c>
      <c r="E105">
        <v>39</v>
      </c>
      <c r="F105">
        <v>44</v>
      </c>
      <c r="G105">
        <v>39</v>
      </c>
      <c r="H105">
        <v>36</v>
      </c>
      <c r="I105">
        <v>45</v>
      </c>
      <c r="J105">
        <v>47</v>
      </c>
      <c r="K105">
        <v>50</v>
      </c>
      <c r="L105">
        <v>39</v>
      </c>
      <c r="M105">
        <v>40</v>
      </c>
      <c r="O105" t="s">
        <v>389</v>
      </c>
      <c r="P105" s="10" t="s">
        <v>380</v>
      </c>
      <c r="Q105" s="10" t="s">
        <v>381</v>
      </c>
      <c r="R105">
        <f t="shared" si="84"/>
        <v>24</v>
      </c>
      <c r="S105">
        <f t="shared" si="83"/>
        <v>33</v>
      </c>
      <c r="T105">
        <f t="shared" si="83"/>
        <v>12</v>
      </c>
      <c r="U105">
        <f t="shared" si="83"/>
        <v>5</v>
      </c>
      <c r="V105">
        <f t="shared" si="83"/>
        <v>2</v>
      </c>
      <c r="W105">
        <f t="shared" si="83"/>
        <v>0</v>
      </c>
      <c r="X105">
        <f t="shared" si="83"/>
        <v>0</v>
      </c>
      <c r="Y105">
        <f t="shared" si="83"/>
        <v>0</v>
      </c>
      <c r="Z105">
        <f t="shared" si="83"/>
        <v>0</v>
      </c>
      <c r="AA105">
        <f t="shared" si="83"/>
        <v>0</v>
      </c>
    </row>
    <row r="106" spans="2:27" x14ac:dyDescent="0.25">
      <c r="B106" s="10" t="s">
        <v>264</v>
      </c>
      <c r="C106" s="10" t="s">
        <v>265</v>
      </c>
      <c r="D106">
        <v>6</v>
      </c>
      <c r="E106">
        <v>6</v>
      </c>
      <c r="F106">
        <v>4</v>
      </c>
      <c r="G106">
        <v>6</v>
      </c>
      <c r="H106">
        <v>4</v>
      </c>
      <c r="I106">
        <v>6</v>
      </c>
      <c r="J106">
        <v>4</v>
      </c>
      <c r="K106">
        <v>4</v>
      </c>
      <c r="L106">
        <v>2</v>
      </c>
      <c r="M106">
        <v>3</v>
      </c>
      <c r="O106" t="s">
        <v>389</v>
      </c>
      <c r="P106" s="10" t="s">
        <v>165</v>
      </c>
      <c r="Q106" s="10" t="s">
        <v>166</v>
      </c>
      <c r="R106">
        <f t="shared" ref="R106:AA107" si="85">D130</f>
        <v>99</v>
      </c>
      <c r="S106">
        <f t="shared" si="85"/>
        <v>114</v>
      </c>
      <c r="T106">
        <f t="shared" si="85"/>
        <v>134</v>
      </c>
      <c r="U106">
        <f t="shared" si="85"/>
        <v>151</v>
      </c>
      <c r="V106">
        <f t="shared" si="85"/>
        <v>169</v>
      </c>
      <c r="W106">
        <f t="shared" si="85"/>
        <v>0</v>
      </c>
      <c r="X106">
        <f t="shared" si="85"/>
        <v>0</v>
      </c>
      <c r="Y106">
        <f t="shared" si="85"/>
        <v>0</v>
      </c>
      <c r="Z106">
        <f t="shared" si="85"/>
        <v>0</v>
      </c>
      <c r="AA106">
        <f t="shared" si="85"/>
        <v>0</v>
      </c>
    </row>
    <row r="107" spans="2:27" x14ac:dyDescent="0.25">
      <c r="B107" s="10" t="s">
        <v>741</v>
      </c>
      <c r="C107" s="10" t="s">
        <v>742</v>
      </c>
      <c r="D107">
        <v>0</v>
      </c>
      <c r="E107">
        <v>0</v>
      </c>
      <c r="F107">
        <v>0</v>
      </c>
      <c r="G107">
        <v>0</v>
      </c>
      <c r="H107">
        <v>0</v>
      </c>
      <c r="I107">
        <v>0</v>
      </c>
      <c r="J107">
        <v>0</v>
      </c>
      <c r="K107">
        <v>0</v>
      </c>
      <c r="L107">
        <v>0</v>
      </c>
      <c r="M107">
        <v>3</v>
      </c>
      <c r="O107" t="s">
        <v>389</v>
      </c>
      <c r="P107" s="10" t="s">
        <v>171</v>
      </c>
      <c r="Q107" s="10" t="s">
        <v>172</v>
      </c>
      <c r="R107">
        <f t="shared" si="85"/>
        <v>17</v>
      </c>
      <c r="S107">
        <f t="shared" si="85"/>
        <v>14</v>
      </c>
      <c r="T107">
        <f t="shared" si="85"/>
        <v>15</v>
      </c>
      <c r="U107">
        <f t="shared" si="85"/>
        <v>16</v>
      </c>
      <c r="V107">
        <f t="shared" si="85"/>
        <v>14</v>
      </c>
      <c r="W107">
        <f t="shared" si="85"/>
        <v>0</v>
      </c>
      <c r="X107">
        <f t="shared" si="85"/>
        <v>0</v>
      </c>
      <c r="Y107">
        <f t="shared" si="85"/>
        <v>0</v>
      </c>
      <c r="Z107">
        <f t="shared" si="85"/>
        <v>0</v>
      </c>
      <c r="AA107">
        <f t="shared" si="85"/>
        <v>0</v>
      </c>
    </row>
    <row r="108" spans="2:27" x14ac:dyDescent="0.25">
      <c r="B108" s="10" t="s">
        <v>266</v>
      </c>
      <c r="C108" s="10" t="s">
        <v>267</v>
      </c>
      <c r="D108">
        <v>63</v>
      </c>
      <c r="E108">
        <v>57</v>
      </c>
      <c r="F108">
        <v>42</v>
      </c>
      <c r="G108">
        <v>37</v>
      </c>
      <c r="H108">
        <v>39</v>
      </c>
      <c r="I108">
        <v>43</v>
      </c>
      <c r="J108">
        <v>40</v>
      </c>
      <c r="K108">
        <v>48</v>
      </c>
      <c r="L108">
        <v>50</v>
      </c>
      <c r="M108">
        <v>51</v>
      </c>
      <c r="P108" s="10"/>
      <c r="Q108" s="10"/>
    </row>
    <row r="109" spans="2:27" x14ac:dyDescent="0.25">
      <c r="B109" s="10" t="s">
        <v>270</v>
      </c>
      <c r="C109" s="10" t="s">
        <v>271</v>
      </c>
      <c r="D109">
        <v>20</v>
      </c>
      <c r="E109">
        <v>15</v>
      </c>
      <c r="F109">
        <v>18</v>
      </c>
      <c r="G109">
        <v>19</v>
      </c>
      <c r="H109">
        <v>16</v>
      </c>
      <c r="I109">
        <v>17</v>
      </c>
      <c r="J109">
        <v>5</v>
      </c>
      <c r="K109">
        <v>3</v>
      </c>
      <c r="L109">
        <v>3</v>
      </c>
      <c r="M109">
        <v>6</v>
      </c>
      <c r="O109" t="s">
        <v>460</v>
      </c>
      <c r="R109">
        <f t="shared" ref="R109:AA109" si="86">SUM(R3:R107)</f>
        <v>5662</v>
      </c>
      <c r="S109">
        <f t="shared" si="86"/>
        <v>5721</v>
      </c>
      <c r="T109">
        <f t="shared" si="86"/>
        <v>5829</v>
      </c>
      <c r="U109">
        <f t="shared" si="86"/>
        <v>5917</v>
      </c>
      <c r="V109">
        <f t="shared" si="86"/>
        <v>5828</v>
      </c>
      <c r="W109">
        <f t="shared" si="86"/>
        <v>5764</v>
      </c>
      <c r="X109">
        <f t="shared" si="86"/>
        <v>5642</v>
      </c>
      <c r="Y109">
        <f t="shared" si="86"/>
        <v>5778</v>
      </c>
      <c r="Z109">
        <f t="shared" si="86"/>
        <v>5710</v>
      </c>
      <c r="AA109">
        <f t="shared" si="86"/>
        <v>5903</v>
      </c>
    </row>
    <row r="110" spans="2:27" x14ac:dyDescent="0.25">
      <c r="B110" s="10" t="s">
        <v>272</v>
      </c>
      <c r="C110" s="10" t="s">
        <v>273</v>
      </c>
      <c r="D110">
        <v>21</v>
      </c>
      <c r="E110">
        <v>23</v>
      </c>
      <c r="F110">
        <v>19</v>
      </c>
      <c r="G110">
        <v>14</v>
      </c>
      <c r="H110">
        <v>13</v>
      </c>
      <c r="I110">
        <v>8</v>
      </c>
      <c r="J110">
        <v>14</v>
      </c>
      <c r="K110">
        <v>19</v>
      </c>
      <c r="L110">
        <v>17</v>
      </c>
      <c r="M110">
        <v>16</v>
      </c>
      <c r="R110">
        <f>D136</f>
        <v>5662</v>
      </c>
      <c r="S110">
        <f t="shared" ref="S110:AA110" si="87">E136</f>
        <v>5721</v>
      </c>
      <c r="T110">
        <f t="shared" si="87"/>
        <v>5829</v>
      </c>
      <c r="U110">
        <f t="shared" si="87"/>
        <v>5917</v>
      </c>
      <c r="V110">
        <f t="shared" si="87"/>
        <v>5828</v>
      </c>
      <c r="W110">
        <f t="shared" si="87"/>
        <v>5764</v>
      </c>
      <c r="X110">
        <f t="shared" si="87"/>
        <v>5642</v>
      </c>
      <c r="Y110">
        <f t="shared" si="87"/>
        <v>5778</v>
      </c>
      <c r="Z110">
        <f t="shared" si="87"/>
        <v>5710</v>
      </c>
      <c r="AA110">
        <f t="shared" si="87"/>
        <v>5903</v>
      </c>
    </row>
    <row r="111" spans="2:27" x14ac:dyDescent="0.25">
      <c r="B111" s="10" t="s">
        <v>274</v>
      </c>
      <c r="C111" s="10" t="s">
        <v>275</v>
      </c>
      <c r="D111">
        <v>14</v>
      </c>
      <c r="E111">
        <v>14</v>
      </c>
      <c r="F111">
        <v>15</v>
      </c>
      <c r="G111">
        <v>16</v>
      </c>
      <c r="H111">
        <v>10</v>
      </c>
      <c r="I111">
        <v>11</v>
      </c>
      <c r="J111">
        <v>9</v>
      </c>
      <c r="K111">
        <v>13</v>
      </c>
      <c r="L111">
        <v>12</v>
      </c>
      <c r="M111">
        <v>17</v>
      </c>
    </row>
    <row r="112" spans="2:27" x14ac:dyDescent="0.25">
      <c r="B112" s="10" t="s">
        <v>114</v>
      </c>
      <c r="C112" s="10" t="s">
        <v>115</v>
      </c>
      <c r="D112">
        <v>95</v>
      </c>
      <c r="E112">
        <v>100</v>
      </c>
      <c r="F112">
        <v>103</v>
      </c>
      <c r="G112">
        <v>109</v>
      </c>
      <c r="H112">
        <v>96</v>
      </c>
      <c r="I112">
        <v>0</v>
      </c>
      <c r="J112">
        <v>0</v>
      </c>
      <c r="K112">
        <v>0</v>
      </c>
      <c r="L112">
        <v>0</v>
      </c>
      <c r="M112">
        <v>0</v>
      </c>
      <c r="O112" t="s">
        <v>505</v>
      </c>
    </row>
    <row r="113" spans="1:24" x14ac:dyDescent="0.25">
      <c r="B113" s="10" t="s">
        <v>276</v>
      </c>
      <c r="C113" s="10" t="s">
        <v>277</v>
      </c>
      <c r="D113">
        <v>23</v>
      </c>
      <c r="E113">
        <v>21</v>
      </c>
      <c r="F113">
        <v>14</v>
      </c>
      <c r="G113">
        <v>16</v>
      </c>
      <c r="H113">
        <v>14</v>
      </c>
      <c r="I113">
        <v>14</v>
      </c>
      <c r="J113">
        <v>20</v>
      </c>
      <c r="K113">
        <v>35</v>
      </c>
      <c r="L113">
        <v>33</v>
      </c>
      <c r="M113">
        <v>34</v>
      </c>
      <c r="O113" t="s">
        <v>394</v>
      </c>
      <c r="P113" t="s">
        <v>501</v>
      </c>
      <c r="Q113" t="s">
        <v>502</v>
      </c>
      <c r="R113" t="s">
        <v>643</v>
      </c>
      <c r="S113" t="s">
        <v>699</v>
      </c>
      <c r="T113" t="s">
        <v>752</v>
      </c>
    </row>
    <row r="114" spans="1:24" x14ac:dyDescent="0.25">
      <c r="B114" s="10" t="s">
        <v>278</v>
      </c>
      <c r="C114" s="10" t="s">
        <v>279</v>
      </c>
      <c r="D114">
        <v>34</v>
      </c>
      <c r="E114">
        <v>31</v>
      </c>
      <c r="F114">
        <v>30</v>
      </c>
      <c r="G114">
        <v>26</v>
      </c>
      <c r="H114">
        <v>21</v>
      </c>
      <c r="I114">
        <v>20</v>
      </c>
      <c r="J114">
        <v>13</v>
      </c>
      <c r="K114">
        <v>13</v>
      </c>
      <c r="L114">
        <v>12</v>
      </c>
      <c r="M114">
        <v>10</v>
      </c>
      <c r="O114" t="s">
        <v>292</v>
      </c>
      <c r="P114">
        <f t="shared" ref="P114:T114" si="88">I7</f>
        <v>77</v>
      </c>
      <c r="Q114">
        <f t="shared" si="88"/>
        <v>68</v>
      </c>
      <c r="R114">
        <f t="shared" si="88"/>
        <v>76</v>
      </c>
      <c r="S114">
        <f t="shared" si="88"/>
        <v>67</v>
      </c>
      <c r="T114">
        <f t="shared" si="88"/>
        <v>66</v>
      </c>
    </row>
    <row r="115" spans="1:24" x14ac:dyDescent="0.25">
      <c r="B115" s="10" t="s">
        <v>374</v>
      </c>
      <c r="C115" s="10" t="s">
        <v>375</v>
      </c>
      <c r="D115">
        <v>0</v>
      </c>
      <c r="E115">
        <v>0</v>
      </c>
      <c r="F115">
        <v>0</v>
      </c>
      <c r="G115">
        <v>1</v>
      </c>
      <c r="H115">
        <v>1</v>
      </c>
      <c r="I115">
        <v>0</v>
      </c>
      <c r="J115">
        <v>0</v>
      </c>
      <c r="K115">
        <v>0</v>
      </c>
      <c r="L115">
        <v>0</v>
      </c>
      <c r="M115">
        <v>0</v>
      </c>
      <c r="O115" s="10" t="s">
        <v>296</v>
      </c>
      <c r="P115">
        <f t="shared" ref="P115:T115" si="89">I20</f>
        <v>344</v>
      </c>
      <c r="Q115">
        <f t="shared" si="89"/>
        <v>321</v>
      </c>
      <c r="R115">
        <f t="shared" si="89"/>
        <v>317</v>
      </c>
      <c r="S115">
        <f t="shared" si="89"/>
        <v>325</v>
      </c>
      <c r="T115">
        <f t="shared" si="89"/>
        <v>373</v>
      </c>
    </row>
    <row r="116" spans="1:24" x14ac:dyDescent="0.25">
      <c r="A116" s="10"/>
      <c r="B116" s="10" t="s">
        <v>280</v>
      </c>
      <c r="C116" s="10" t="s">
        <v>281</v>
      </c>
      <c r="D116">
        <v>1</v>
      </c>
      <c r="E116">
        <v>4</v>
      </c>
      <c r="F116">
        <v>6</v>
      </c>
      <c r="G116">
        <v>11</v>
      </c>
      <c r="H116">
        <v>11</v>
      </c>
      <c r="I116">
        <v>12</v>
      </c>
      <c r="J116">
        <v>21</v>
      </c>
      <c r="K116">
        <v>14</v>
      </c>
      <c r="L116">
        <v>15</v>
      </c>
      <c r="M116">
        <v>17</v>
      </c>
      <c r="O116" t="s">
        <v>297</v>
      </c>
      <c r="P116">
        <f t="shared" ref="P116:T116" si="90">I30</f>
        <v>651</v>
      </c>
      <c r="Q116">
        <f t="shared" si="90"/>
        <v>689</v>
      </c>
      <c r="R116">
        <f t="shared" si="90"/>
        <v>741</v>
      </c>
      <c r="S116">
        <f t="shared" si="90"/>
        <v>777</v>
      </c>
      <c r="T116">
        <f t="shared" si="90"/>
        <v>824</v>
      </c>
    </row>
    <row r="117" spans="1:24" x14ac:dyDescent="0.25">
      <c r="A117" s="10"/>
      <c r="B117" s="10" t="s">
        <v>282</v>
      </c>
      <c r="C117" s="10" t="s">
        <v>283</v>
      </c>
      <c r="D117">
        <v>0</v>
      </c>
      <c r="E117">
        <v>0</v>
      </c>
      <c r="F117">
        <v>0</v>
      </c>
      <c r="G117">
        <v>0</v>
      </c>
      <c r="H117">
        <v>2</v>
      </c>
      <c r="I117">
        <v>15</v>
      </c>
      <c r="J117">
        <v>20</v>
      </c>
      <c r="K117">
        <v>30</v>
      </c>
      <c r="L117">
        <v>32</v>
      </c>
      <c r="M117">
        <v>21</v>
      </c>
      <c r="O117" t="s">
        <v>298</v>
      </c>
      <c r="P117">
        <f t="shared" ref="P117:T117" si="91">I52</f>
        <v>3692</v>
      </c>
      <c r="Q117">
        <f t="shared" si="91"/>
        <v>3555</v>
      </c>
      <c r="R117">
        <f t="shared" si="91"/>
        <v>3533</v>
      </c>
      <c r="S117">
        <f t="shared" si="91"/>
        <v>3398</v>
      </c>
      <c r="T117">
        <f t="shared" si="91"/>
        <v>3401</v>
      </c>
    </row>
    <row r="118" spans="1:24" x14ac:dyDescent="0.25">
      <c r="A118" s="10"/>
      <c r="B118" s="10" t="s">
        <v>284</v>
      </c>
      <c r="C118" s="10" t="s">
        <v>285</v>
      </c>
      <c r="D118">
        <v>3</v>
      </c>
      <c r="E118">
        <v>4</v>
      </c>
      <c r="F118">
        <v>1</v>
      </c>
      <c r="G118">
        <v>3</v>
      </c>
      <c r="H118">
        <v>4</v>
      </c>
      <c r="I118">
        <v>7</v>
      </c>
      <c r="J118">
        <v>7</v>
      </c>
      <c r="K118">
        <v>7</v>
      </c>
      <c r="L118">
        <v>6</v>
      </c>
      <c r="M118">
        <v>4</v>
      </c>
      <c r="O118" t="s">
        <v>299</v>
      </c>
      <c r="P118">
        <f t="shared" ref="P118:T118" si="92">I63</f>
        <v>183</v>
      </c>
      <c r="Q118">
        <f t="shared" si="92"/>
        <v>197</v>
      </c>
      <c r="R118">
        <f t="shared" si="92"/>
        <v>234</v>
      </c>
      <c r="S118">
        <f t="shared" si="92"/>
        <v>263</v>
      </c>
      <c r="T118">
        <f t="shared" si="92"/>
        <v>262</v>
      </c>
    </row>
    <row r="119" spans="1:24" x14ac:dyDescent="0.25">
      <c r="A119" s="10"/>
      <c r="B119" s="10" t="s">
        <v>286</v>
      </c>
      <c r="C119" s="10" t="s">
        <v>287</v>
      </c>
      <c r="D119">
        <v>22</v>
      </c>
      <c r="E119">
        <v>17</v>
      </c>
      <c r="F119">
        <v>16</v>
      </c>
      <c r="G119">
        <v>16</v>
      </c>
      <c r="H119">
        <v>21</v>
      </c>
      <c r="I119">
        <v>21</v>
      </c>
      <c r="J119">
        <v>21</v>
      </c>
      <c r="K119">
        <v>19</v>
      </c>
      <c r="L119">
        <v>21</v>
      </c>
      <c r="M119">
        <v>20</v>
      </c>
      <c r="O119" s="10" t="s">
        <v>300</v>
      </c>
      <c r="P119">
        <f t="shared" ref="P119:T119" si="93">I68</f>
        <v>53</v>
      </c>
      <c r="Q119">
        <f t="shared" si="93"/>
        <v>43</v>
      </c>
      <c r="R119">
        <f t="shared" si="93"/>
        <v>71</v>
      </c>
      <c r="S119">
        <f t="shared" si="93"/>
        <v>95</v>
      </c>
      <c r="T119">
        <f t="shared" si="93"/>
        <v>130</v>
      </c>
    </row>
    <row r="120" spans="1:24" x14ac:dyDescent="0.25">
      <c r="A120" s="10"/>
      <c r="B120" s="10" t="s">
        <v>376</v>
      </c>
      <c r="C120" s="10" t="s">
        <v>377</v>
      </c>
      <c r="D120">
        <v>0</v>
      </c>
      <c r="E120">
        <v>0</v>
      </c>
      <c r="F120">
        <v>0</v>
      </c>
      <c r="G120">
        <v>0</v>
      </c>
      <c r="H120">
        <v>0</v>
      </c>
      <c r="I120">
        <v>0</v>
      </c>
      <c r="J120">
        <v>0</v>
      </c>
      <c r="K120">
        <v>0</v>
      </c>
      <c r="L120">
        <v>0</v>
      </c>
      <c r="M120">
        <v>0</v>
      </c>
      <c r="O120" t="s">
        <v>301</v>
      </c>
      <c r="P120">
        <f t="shared" ref="P120:T120" si="94">I122</f>
        <v>764</v>
      </c>
      <c r="Q120">
        <f t="shared" si="94"/>
        <v>769</v>
      </c>
      <c r="R120">
        <f t="shared" si="94"/>
        <v>806</v>
      </c>
      <c r="S120">
        <f t="shared" si="94"/>
        <v>785</v>
      </c>
      <c r="T120">
        <f t="shared" si="94"/>
        <v>847</v>
      </c>
    </row>
    <row r="121" spans="1:24" x14ac:dyDescent="0.25">
      <c r="A121" t="s">
        <v>72</v>
      </c>
      <c r="B121" s="10"/>
      <c r="C121" s="10"/>
      <c r="D121" t="s">
        <v>39</v>
      </c>
      <c r="E121" t="s">
        <v>39</v>
      </c>
      <c r="F121" t="s">
        <v>39</v>
      </c>
      <c r="G121" t="s">
        <v>39</v>
      </c>
      <c r="H121" t="s">
        <v>39</v>
      </c>
      <c r="I121" t="s">
        <v>39</v>
      </c>
      <c r="J121" t="s">
        <v>39</v>
      </c>
      <c r="K121" t="s">
        <v>39</v>
      </c>
      <c r="L121" t="s">
        <v>39</v>
      </c>
      <c r="M121" t="s">
        <v>39</v>
      </c>
      <c r="O121" t="s">
        <v>389</v>
      </c>
      <c r="P121">
        <f t="shared" ref="P121:T121" si="95">I133</f>
        <v>0</v>
      </c>
      <c r="Q121">
        <f t="shared" si="95"/>
        <v>0</v>
      </c>
      <c r="R121">
        <f t="shared" si="95"/>
        <v>0</v>
      </c>
      <c r="S121">
        <f t="shared" si="95"/>
        <v>0</v>
      </c>
      <c r="T121">
        <f t="shared" si="95"/>
        <v>0</v>
      </c>
    </row>
    <row r="122" spans="1:24" x14ac:dyDescent="0.25">
      <c r="A122" t="s">
        <v>73</v>
      </c>
      <c r="B122" s="10"/>
      <c r="C122" s="10"/>
      <c r="D122">
        <v>1199</v>
      </c>
      <c r="E122">
        <v>1162</v>
      </c>
      <c r="F122">
        <v>1214</v>
      </c>
      <c r="G122">
        <v>1202</v>
      </c>
      <c r="H122">
        <v>1225</v>
      </c>
      <c r="I122">
        <v>764</v>
      </c>
      <c r="J122">
        <v>769</v>
      </c>
      <c r="K122">
        <v>806</v>
      </c>
      <c r="L122">
        <v>785</v>
      </c>
      <c r="M122">
        <v>847</v>
      </c>
    </row>
    <row r="123" spans="1:24" x14ac:dyDescent="0.25">
      <c r="B123" s="10"/>
      <c r="C123" s="10"/>
      <c r="P123" s="44" t="s">
        <v>506</v>
      </c>
    </row>
    <row r="124" spans="1:24" x14ac:dyDescent="0.25">
      <c r="A124" t="s">
        <v>50</v>
      </c>
      <c r="B124" s="10" t="s">
        <v>99</v>
      </c>
      <c r="C124" s="10" t="s">
        <v>100</v>
      </c>
      <c r="D124">
        <v>73</v>
      </c>
      <c r="E124">
        <v>70</v>
      </c>
      <c r="F124">
        <v>86</v>
      </c>
      <c r="G124">
        <v>91</v>
      </c>
      <c r="H124">
        <v>83</v>
      </c>
      <c r="I124">
        <v>0</v>
      </c>
      <c r="J124">
        <v>0</v>
      </c>
      <c r="K124">
        <v>0</v>
      </c>
      <c r="L124">
        <v>0</v>
      </c>
      <c r="M124">
        <v>0</v>
      </c>
      <c r="O124" s="44" t="s">
        <v>507</v>
      </c>
      <c r="P124" t="s">
        <v>292</v>
      </c>
      <c r="Q124" t="s">
        <v>296</v>
      </c>
      <c r="R124" t="s">
        <v>297</v>
      </c>
      <c r="S124" t="s">
        <v>298</v>
      </c>
      <c r="T124" t="s">
        <v>299</v>
      </c>
      <c r="U124" t="s">
        <v>389</v>
      </c>
      <c r="V124" t="s">
        <v>301</v>
      </c>
      <c r="W124" t="s">
        <v>300</v>
      </c>
      <c r="X124" t="s">
        <v>483</v>
      </c>
    </row>
    <row r="125" spans="1:24" x14ac:dyDescent="0.25">
      <c r="B125" s="10" t="s">
        <v>196</v>
      </c>
      <c r="C125" s="10" t="s">
        <v>197</v>
      </c>
      <c r="D125">
        <v>22</v>
      </c>
      <c r="E125">
        <v>19</v>
      </c>
      <c r="F125">
        <v>25</v>
      </c>
      <c r="G125">
        <v>33</v>
      </c>
      <c r="H125">
        <v>43</v>
      </c>
      <c r="I125">
        <v>0</v>
      </c>
      <c r="J125">
        <v>0</v>
      </c>
      <c r="K125">
        <v>0</v>
      </c>
      <c r="L125">
        <v>0</v>
      </c>
      <c r="M125">
        <v>0</v>
      </c>
      <c r="O125" s="45" t="s">
        <v>400</v>
      </c>
      <c r="P125">
        <v>77</v>
      </c>
      <c r="Q125">
        <v>344</v>
      </c>
      <c r="R125">
        <v>651</v>
      </c>
      <c r="S125">
        <v>3692</v>
      </c>
      <c r="T125">
        <v>183</v>
      </c>
      <c r="U125">
        <v>0</v>
      </c>
      <c r="V125">
        <v>764</v>
      </c>
      <c r="W125">
        <v>53</v>
      </c>
      <c r="X125">
        <v>5764</v>
      </c>
    </row>
    <row r="126" spans="1:24" x14ac:dyDescent="0.25">
      <c r="B126" s="10" t="s">
        <v>106</v>
      </c>
      <c r="C126" s="10" t="s">
        <v>107</v>
      </c>
      <c r="D126">
        <v>32</v>
      </c>
      <c r="E126">
        <v>32</v>
      </c>
      <c r="F126">
        <v>39</v>
      </c>
      <c r="G126">
        <v>55</v>
      </c>
      <c r="H126">
        <v>46</v>
      </c>
      <c r="I126">
        <v>0</v>
      </c>
      <c r="J126">
        <v>0</v>
      </c>
      <c r="K126">
        <v>0</v>
      </c>
      <c r="L126">
        <v>0</v>
      </c>
      <c r="M126">
        <v>0</v>
      </c>
      <c r="O126" s="45" t="s">
        <v>401</v>
      </c>
      <c r="P126">
        <v>68</v>
      </c>
      <c r="Q126">
        <v>321</v>
      </c>
      <c r="R126">
        <v>689</v>
      </c>
      <c r="S126">
        <v>3555</v>
      </c>
      <c r="T126">
        <v>197</v>
      </c>
      <c r="U126">
        <v>0</v>
      </c>
      <c r="V126">
        <v>769</v>
      </c>
      <c r="W126">
        <v>43</v>
      </c>
      <c r="X126">
        <v>5642</v>
      </c>
    </row>
    <row r="127" spans="1:24" x14ac:dyDescent="0.25">
      <c r="B127" s="10" t="s">
        <v>378</v>
      </c>
      <c r="C127" s="10" t="s">
        <v>379</v>
      </c>
      <c r="D127">
        <v>0</v>
      </c>
      <c r="E127">
        <v>1</v>
      </c>
      <c r="F127">
        <v>0</v>
      </c>
      <c r="G127">
        <v>0</v>
      </c>
      <c r="H127">
        <v>0</v>
      </c>
      <c r="I127">
        <v>0</v>
      </c>
      <c r="J127">
        <v>0</v>
      </c>
      <c r="K127">
        <v>0</v>
      </c>
      <c r="L127">
        <v>0</v>
      </c>
      <c r="M127">
        <v>0</v>
      </c>
      <c r="O127" s="45" t="s">
        <v>615</v>
      </c>
      <c r="P127">
        <v>76</v>
      </c>
      <c r="Q127">
        <v>317</v>
      </c>
      <c r="R127">
        <v>741</v>
      </c>
      <c r="S127">
        <v>3533</v>
      </c>
      <c r="T127">
        <v>234</v>
      </c>
      <c r="U127">
        <v>0</v>
      </c>
      <c r="V127">
        <v>806</v>
      </c>
      <c r="W127">
        <v>71</v>
      </c>
      <c r="X127">
        <v>5778</v>
      </c>
    </row>
    <row r="128" spans="1:24" x14ac:dyDescent="0.25">
      <c r="A128" s="10"/>
      <c r="B128" s="10" t="s">
        <v>380</v>
      </c>
      <c r="C128" s="10" t="s">
        <v>381</v>
      </c>
      <c r="D128">
        <v>24</v>
      </c>
      <c r="E128">
        <v>33</v>
      </c>
      <c r="F128">
        <v>12</v>
      </c>
      <c r="G128">
        <v>5</v>
      </c>
      <c r="H128">
        <v>2</v>
      </c>
      <c r="I128">
        <v>0</v>
      </c>
      <c r="J128">
        <v>0</v>
      </c>
      <c r="K128">
        <v>0</v>
      </c>
      <c r="L128">
        <v>0</v>
      </c>
      <c r="M128">
        <v>0</v>
      </c>
      <c r="O128" s="45" t="s">
        <v>671</v>
      </c>
      <c r="P128">
        <v>67</v>
      </c>
      <c r="Q128">
        <v>325</v>
      </c>
      <c r="R128">
        <v>777</v>
      </c>
      <c r="S128">
        <v>3398</v>
      </c>
      <c r="T128">
        <v>263</v>
      </c>
      <c r="U128">
        <v>0</v>
      </c>
      <c r="V128">
        <v>785</v>
      </c>
      <c r="W128">
        <v>95</v>
      </c>
      <c r="X128">
        <v>5710</v>
      </c>
    </row>
    <row r="129" spans="1:24" x14ac:dyDescent="0.25">
      <c r="A129" s="10"/>
      <c r="B129" s="10" t="s">
        <v>382</v>
      </c>
      <c r="C129" s="10" t="s">
        <v>383</v>
      </c>
      <c r="D129">
        <v>0</v>
      </c>
      <c r="E129">
        <v>0</v>
      </c>
      <c r="F129">
        <v>0</v>
      </c>
      <c r="G129">
        <v>0</v>
      </c>
      <c r="H129">
        <v>0</v>
      </c>
      <c r="I129">
        <v>0</v>
      </c>
      <c r="J129">
        <v>0</v>
      </c>
      <c r="K129">
        <v>0</v>
      </c>
      <c r="L129">
        <v>0</v>
      </c>
      <c r="M129">
        <v>0</v>
      </c>
      <c r="O129" s="45" t="s">
        <v>728</v>
      </c>
      <c r="P129">
        <v>66</v>
      </c>
      <c r="Q129">
        <v>373</v>
      </c>
      <c r="R129">
        <v>824</v>
      </c>
      <c r="S129">
        <v>3401</v>
      </c>
      <c r="T129">
        <v>262</v>
      </c>
      <c r="U129">
        <v>0</v>
      </c>
      <c r="V129">
        <v>847</v>
      </c>
      <c r="W129">
        <v>130</v>
      </c>
      <c r="X129">
        <v>5903</v>
      </c>
    </row>
    <row r="130" spans="1:24" x14ac:dyDescent="0.25">
      <c r="B130" s="10" t="s">
        <v>165</v>
      </c>
      <c r="C130" s="10" t="s">
        <v>166</v>
      </c>
      <c r="D130">
        <v>99</v>
      </c>
      <c r="E130">
        <v>114</v>
      </c>
      <c r="F130">
        <v>134</v>
      </c>
      <c r="G130">
        <v>151</v>
      </c>
      <c r="H130">
        <v>169</v>
      </c>
      <c r="I130">
        <v>0</v>
      </c>
      <c r="J130">
        <v>0</v>
      </c>
      <c r="K130">
        <v>0</v>
      </c>
      <c r="L130">
        <v>0</v>
      </c>
      <c r="M130">
        <v>0</v>
      </c>
    </row>
    <row r="131" spans="1:24" x14ac:dyDescent="0.25">
      <c r="B131" s="10" t="s">
        <v>171</v>
      </c>
      <c r="C131" s="10" t="s">
        <v>172</v>
      </c>
      <c r="D131">
        <v>17</v>
      </c>
      <c r="E131">
        <v>14</v>
      </c>
      <c r="F131">
        <v>15</v>
      </c>
      <c r="G131">
        <v>16</v>
      </c>
      <c r="H131">
        <v>14</v>
      </c>
      <c r="I131">
        <v>0</v>
      </c>
      <c r="J131">
        <v>0</v>
      </c>
      <c r="K131">
        <v>0</v>
      </c>
      <c r="L131">
        <v>0</v>
      </c>
      <c r="M131">
        <v>0</v>
      </c>
    </row>
    <row r="132" spans="1:24" x14ac:dyDescent="0.25">
      <c r="A132" s="10" t="s">
        <v>72</v>
      </c>
      <c r="D132" t="s">
        <v>39</v>
      </c>
      <c r="E132" t="s">
        <v>39</v>
      </c>
      <c r="F132" t="s">
        <v>39</v>
      </c>
      <c r="G132" t="s">
        <v>39</v>
      </c>
      <c r="H132" t="s">
        <v>39</v>
      </c>
      <c r="I132" t="s">
        <v>39</v>
      </c>
      <c r="J132" t="s">
        <v>39</v>
      </c>
      <c r="K132" t="s">
        <v>39</v>
      </c>
      <c r="L132" t="s">
        <v>39</v>
      </c>
      <c r="M132" t="s">
        <v>39</v>
      </c>
    </row>
    <row r="133" spans="1:24" x14ac:dyDescent="0.25">
      <c r="A133" t="s">
        <v>73</v>
      </c>
      <c r="D133">
        <v>267</v>
      </c>
      <c r="E133">
        <v>283</v>
      </c>
      <c r="F133">
        <v>311</v>
      </c>
      <c r="G133">
        <v>351</v>
      </c>
      <c r="H133">
        <v>357</v>
      </c>
      <c r="I133">
        <v>0</v>
      </c>
      <c r="J133">
        <v>0</v>
      </c>
      <c r="K133">
        <v>0</v>
      </c>
      <c r="L133">
        <v>0</v>
      </c>
      <c r="M133">
        <v>0</v>
      </c>
    </row>
    <row r="135" spans="1:24" x14ac:dyDescent="0.25">
      <c r="D135" t="s">
        <v>39</v>
      </c>
      <c r="E135" t="s">
        <v>39</v>
      </c>
      <c r="F135" t="s">
        <v>39</v>
      </c>
      <c r="G135" t="s">
        <v>39</v>
      </c>
      <c r="H135" t="s">
        <v>39</v>
      </c>
      <c r="I135" t="s">
        <v>39</v>
      </c>
      <c r="J135" t="s">
        <v>39</v>
      </c>
      <c r="K135" t="s">
        <v>39</v>
      </c>
      <c r="L135" t="s">
        <v>39</v>
      </c>
      <c r="M135" t="s">
        <v>39</v>
      </c>
    </row>
    <row r="136" spans="1:24" x14ac:dyDescent="0.25">
      <c r="A136" t="s">
        <v>73</v>
      </c>
      <c r="D136">
        <v>5662</v>
      </c>
      <c r="E136">
        <v>5721</v>
      </c>
      <c r="F136">
        <v>5829</v>
      </c>
      <c r="G136">
        <v>5917</v>
      </c>
      <c r="H136">
        <v>5828</v>
      </c>
      <c r="I136">
        <v>5764</v>
      </c>
      <c r="J136">
        <v>5642</v>
      </c>
      <c r="K136">
        <v>5778</v>
      </c>
      <c r="L136">
        <v>5710</v>
      </c>
      <c r="M136">
        <v>5903</v>
      </c>
    </row>
  </sheetData>
  <pageMargins left="0.7" right="0.7" top="0.75" bottom="0.75" header="0.3" footer="0.3"/>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E7834-AEBE-48E6-BF75-55AFAB4BDAD0}">
  <dimension ref="A1:O127"/>
  <sheetViews>
    <sheetView zoomScaleNormal="100" workbookViewId="0"/>
  </sheetViews>
  <sheetFormatPr defaultRowHeight="15" x14ac:dyDescent="0.25"/>
  <cols>
    <col min="1" max="1" width="51" bestFit="1" customWidth="1"/>
    <col min="2" max="11" width="11.5703125" bestFit="1" customWidth="1"/>
  </cols>
  <sheetData>
    <row r="1" spans="1:15" ht="23.25" customHeight="1" x14ac:dyDescent="0.35">
      <c r="A1" s="56" t="s">
        <v>402</v>
      </c>
      <c r="B1" s="56"/>
      <c r="C1" s="56"/>
      <c r="D1" s="56"/>
      <c r="E1" s="56"/>
      <c r="F1" s="56"/>
      <c r="G1" s="56"/>
      <c r="H1" s="56"/>
      <c r="I1" s="56"/>
      <c r="J1" s="56"/>
      <c r="K1" s="56"/>
    </row>
    <row r="2" spans="1:15" ht="23.25" x14ac:dyDescent="0.35">
      <c r="A2" s="56" t="s">
        <v>509</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7" spans="1:15" x14ac:dyDescent="0.25">
      <c r="A7" s="65" t="s">
        <v>394</v>
      </c>
      <c r="B7" s="64" t="s">
        <v>484</v>
      </c>
      <c r="C7" s="64" t="s">
        <v>396</v>
      </c>
      <c r="D7" s="64" t="s">
        <v>397</v>
      </c>
      <c r="E7" s="64" t="s">
        <v>398</v>
      </c>
      <c r="F7" s="64" t="s">
        <v>399</v>
      </c>
      <c r="G7" s="64" t="s">
        <v>400</v>
      </c>
      <c r="H7" s="64" t="s">
        <v>401</v>
      </c>
      <c r="I7" s="64" t="s">
        <v>615</v>
      </c>
      <c r="J7" s="64" t="s">
        <v>671</v>
      </c>
      <c r="K7" s="64" t="s">
        <v>728</v>
      </c>
    </row>
    <row r="8" spans="1:15" x14ac:dyDescent="0.25">
      <c r="A8" s="45" t="s">
        <v>292</v>
      </c>
      <c r="B8" s="14"/>
      <c r="C8" s="14"/>
      <c r="D8" s="14"/>
      <c r="E8" s="14"/>
      <c r="F8" s="14"/>
      <c r="G8" s="14"/>
      <c r="H8" s="14"/>
      <c r="I8" s="14"/>
      <c r="J8" s="14"/>
      <c r="K8" s="14"/>
    </row>
    <row r="9" spans="1:15" x14ac:dyDescent="0.25">
      <c r="A9" s="46" t="s">
        <v>66</v>
      </c>
      <c r="B9" s="11">
        <v>19</v>
      </c>
      <c r="C9" s="11">
        <v>27</v>
      </c>
      <c r="D9" s="11">
        <v>21</v>
      </c>
      <c r="E9" s="11">
        <v>22</v>
      </c>
      <c r="F9" s="11">
        <v>36</v>
      </c>
      <c r="G9" s="11">
        <v>31</v>
      </c>
      <c r="H9" s="11">
        <v>14</v>
      </c>
      <c r="I9" s="11">
        <v>12</v>
      </c>
      <c r="J9" s="11">
        <v>15</v>
      </c>
      <c r="K9" s="11">
        <v>10</v>
      </c>
    </row>
    <row r="10" spans="1:15" x14ac:dyDescent="0.25">
      <c r="A10" s="46" t="s">
        <v>349</v>
      </c>
      <c r="B10" s="11">
        <v>0</v>
      </c>
      <c r="C10" s="11">
        <v>0</v>
      </c>
      <c r="D10" s="11">
        <v>0</v>
      </c>
      <c r="E10" s="11">
        <v>1</v>
      </c>
      <c r="F10" s="11">
        <v>0</v>
      </c>
      <c r="G10" s="11">
        <v>0</v>
      </c>
      <c r="H10" s="11">
        <v>0</v>
      </c>
      <c r="I10" s="11">
        <v>0</v>
      </c>
      <c r="J10" s="11">
        <v>0</v>
      </c>
      <c r="K10" s="11">
        <v>0</v>
      </c>
    </row>
    <row r="11" spans="1:15" x14ac:dyDescent="0.25">
      <c r="A11" s="45" t="s">
        <v>432</v>
      </c>
      <c r="B11" s="11">
        <v>19</v>
      </c>
      <c r="C11" s="11">
        <v>27</v>
      </c>
      <c r="D11" s="11">
        <v>21</v>
      </c>
      <c r="E11" s="11">
        <v>23</v>
      </c>
      <c r="F11" s="11">
        <v>36</v>
      </c>
      <c r="G11" s="11">
        <v>31</v>
      </c>
      <c r="H11" s="11">
        <v>14</v>
      </c>
      <c r="I11" s="11">
        <v>12</v>
      </c>
      <c r="J11" s="11">
        <v>15</v>
      </c>
      <c r="K11" s="11">
        <v>10</v>
      </c>
    </row>
    <row r="12" spans="1:15" x14ac:dyDescent="0.25">
      <c r="A12" s="45" t="s">
        <v>296</v>
      </c>
      <c r="B12" s="14"/>
      <c r="C12" s="14"/>
      <c r="D12" s="14"/>
      <c r="E12" s="14"/>
      <c r="F12" s="14"/>
      <c r="G12" s="14"/>
      <c r="H12" s="14"/>
      <c r="I12" s="14"/>
      <c r="J12" s="14"/>
      <c r="K12" s="14"/>
    </row>
    <row r="13" spans="1:15" x14ac:dyDescent="0.25">
      <c r="A13" s="46" t="s">
        <v>74</v>
      </c>
      <c r="B13" s="11">
        <v>6</v>
      </c>
      <c r="C13" s="11">
        <v>10</v>
      </c>
      <c r="D13" s="11">
        <v>9</v>
      </c>
      <c r="E13" s="11">
        <v>11</v>
      </c>
      <c r="F13" s="11">
        <v>14</v>
      </c>
      <c r="G13" s="11">
        <v>10</v>
      </c>
      <c r="H13" s="11">
        <v>6</v>
      </c>
      <c r="I13" s="11">
        <v>7</v>
      </c>
      <c r="J13" s="11">
        <v>10</v>
      </c>
      <c r="K13" s="11">
        <v>10</v>
      </c>
    </row>
    <row r="14" spans="1:15" x14ac:dyDescent="0.25">
      <c r="A14" s="46" t="s">
        <v>76</v>
      </c>
      <c r="B14" s="11">
        <v>11</v>
      </c>
      <c r="C14" s="11">
        <v>7</v>
      </c>
      <c r="D14" s="11">
        <v>4</v>
      </c>
      <c r="E14" s="11">
        <v>5</v>
      </c>
      <c r="F14" s="11">
        <v>4</v>
      </c>
      <c r="G14" s="11">
        <v>2</v>
      </c>
      <c r="H14" s="11">
        <v>1</v>
      </c>
      <c r="I14" s="11">
        <v>1</v>
      </c>
      <c r="J14" s="11">
        <v>1</v>
      </c>
      <c r="K14" s="11">
        <v>2</v>
      </c>
    </row>
    <row r="15" spans="1:15" x14ac:dyDescent="0.25">
      <c r="A15" s="46" t="s">
        <v>78</v>
      </c>
      <c r="B15" s="11">
        <v>23</v>
      </c>
      <c r="C15" s="11">
        <v>26</v>
      </c>
      <c r="D15" s="11">
        <v>28</v>
      </c>
      <c r="E15" s="11">
        <v>30</v>
      </c>
      <c r="F15" s="11">
        <v>47</v>
      </c>
      <c r="G15" s="11">
        <v>35</v>
      </c>
      <c r="H15" s="11">
        <v>46</v>
      </c>
      <c r="I15" s="11">
        <v>41</v>
      </c>
      <c r="J15" s="11">
        <v>40</v>
      </c>
      <c r="K15" s="11">
        <v>60</v>
      </c>
    </row>
    <row r="16" spans="1:15" x14ac:dyDescent="0.25">
      <c r="A16" s="46" t="s">
        <v>80</v>
      </c>
      <c r="B16" s="11">
        <v>1</v>
      </c>
      <c r="C16" s="11">
        <v>0</v>
      </c>
      <c r="D16" s="11">
        <v>3</v>
      </c>
      <c r="E16" s="11">
        <v>15</v>
      </c>
      <c r="F16" s="11">
        <v>16</v>
      </c>
      <c r="G16" s="11">
        <v>6</v>
      </c>
      <c r="H16" s="11">
        <v>3</v>
      </c>
      <c r="I16" s="11">
        <v>3</v>
      </c>
      <c r="J16" s="11">
        <v>0</v>
      </c>
      <c r="K16" s="11">
        <v>0</v>
      </c>
    </row>
    <row r="17" spans="1:11" x14ac:dyDescent="0.25">
      <c r="A17" s="46" t="s">
        <v>84</v>
      </c>
      <c r="B17" s="11">
        <v>0</v>
      </c>
      <c r="C17" s="11">
        <v>0</v>
      </c>
      <c r="D17" s="11">
        <v>0</v>
      </c>
      <c r="E17" s="11">
        <v>0</v>
      </c>
      <c r="F17" s="11">
        <v>0</v>
      </c>
      <c r="G17" s="11">
        <v>0</v>
      </c>
      <c r="H17" s="11">
        <v>1</v>
      </c>
      <c r="I17" s="11">
        <v>9</v>
      </c>
      <c r="J17" s="11">
        <v>25</v>
      </c>
      <c r="K17" s="11">
        <v>39</v>
      </c>
    </row>
    <row r="18" spans="1:11" x14ac:dyDescent="0.25">
      <c r="A18" s="46" t="s">
        <v>616</v>
      </c>
      <c r="B18" s="14">
        <v>0</v>
      </c>
      <c r="C18" s="14">
        <v>0</v>
      </c>
      <c r="D18" s="14">
        <v>0</v>
      </c>
      <c r="E18" s="14">
        <v>0</v>
      </c>
      <c r="F18" s="14">
        <v>0</v>
      </c>
      <c r="G18" s="14">
        <v>0</v>
      </c>
      <c r="H18" s="14">
        <v>0</v>
      </c>
      <c r="I18" s="14">
        <v>1</v>
      </c>
      <c r="J18" s="14">
        <v>0</v>
      </c>
      <c r="K18" s="14">
        <v>0</v>
      </c>
    </row>
    <row r="19" spans="1:11" x14ac:dyDescent="0.25">
      <c r="A19" s="45" t="s">
        <v>433</v>
      </c>
      <c r="B19" s="11">
        <v>41</v>
      </c>
      <c r="C19" s="11">
        <v>43</v>
      </c>
      <c r="D19" s="11">
        <v>44</v>
      </c>
      <c r="E19" s="11">
        <v>61</v>
      </c>
      <c r="F19" s="11">
        <v>81</v>
      </c>
      <c r="G19" s="11">
        <v>53</v>
      </c>
      <c r="H19" s="11">
        <v>57</v>
      </c>
      <c r="I19" s="11">
        <v>62</v>
      </c>
      <c r="J19" s="11">
        <v>76</v>
      </c>
      <c r="K19" s="11">
        <v>111</v>
      </c>
    </row>
    <row r="20" spans="1:11" x14ac:dyDescent="0.25">
      <c r="A20" s="45" t="s">
        <v>297</v>
      </c>
      <c r="B20" s="14"/>
      <c r="C20" s="14"/>
      <c r="D20" s="14"/>
      <c r="E20" s="14"/>
      <c r="F20" s="14"/>
      <c r="G20" s="14"/>
      <c r="H20" s="14"/>
      <c r="I20" s="14"/>
      <c r="J20" s="14"/>
      <c r="K20" s="14"/>
    </row>
    <row r="21" spans="1:11" x14ac:dyDescent="0.25">
      <c r="A21" s="46" t="s">
        <v>730</v>
      </c>
      <c r="B21" s="14">
        <v>0</v>
      </c>
      <c r="C21" s="14">
        <v>0</v>
      </c>
      <c r="D21" s="14">
        <v>0</v>
      </c>
      <c r="E21" s="14">
        <v>0</v>
      </c>
      <c r="F21" s="14">
        <v>0</v>
      </c>
      <c r="G21" s="14">
        <v>0</v>
      </c>
      <c r="H21" s="14">
        <v>0</v>
      </c>
      <c r="I21" s="14">
        <v>0</v>
      </c>
      <c r="J21" s="14">
        <v>0</v>
      </c>
      <c r="K21" s="14">
        <v>1</v>
      </c>
    </row>
    <row r="22" spans="1:11" x14ac:dyDescent="0.25">
      <c r="A22" s="46" t="s">
        <v>97</v>
      </c>
      <c r="B22" s="11">
        <v>0</v>
      </c>
      <c r="C22" s="11">
        <v>0</v>
      </c>
      <c r="D22" s="11">
        <v>0</v>
      </c>
      <c r="E22" s="11">
        <v>0</v>
      </c>
      <c r="F22" s="11">
        <v>0</v>
      </c>
      <c r="G22" s="11">
        <v>5</v>
      </c>
      <c r="H22" s="11">
        <v>5</v>
      </c>
      <c r="I22" s="11">
        <v>4</v>
      </c>
      <c r="J22" s="11">
        <v>8</v>
      </c>
      <c r="K22" s="11">
        <v>8</v>
      </c>
    </row>
    <row r="23" spans="1:11" x14ac:dyDescent="0.25">
      <c r="A23" s="46" t="s">
        <v>101</v>
      </c>
      <c r="B23" s="11">
        <v>0</v>
      </c>
      <c r="C23" s="11">
        <v>0</v>
      </c>
      <c r="D23" s="11">
        <v>0</v>
      </c>
      <c r="E23" s="11">
        <v>0</v>
      </c>
      <c r="F23" s="11">
        <v>0</v>
      </c>
      <c r="G23" s="11">
        <v>47</v>
      </c>
      <c r="H23" s="11">
        <v>56</v>
      </c>
      <c r="I23" s="11">
        <v>46</v>
      </c>
      <c r="J23" s="11">
        <v>55</v>
      </c>
      <c r="K23" s="11">
        <v>63</v>
      </c>
    </row>
    <row r="24" spans="1:11" x14ac:dyDescent="0.25">
      <c r="A24" s="46" t="s">
        <v>103</v>
      </c>
      <c r="B24" s="11">
        <v>0</v>
      </c>
      <c r="C24" s="11">
        <v>0</v>
      </c>
      <c r="D24" s="11">
        <v>0</v>
      </c>
      <c r="E24" s="11">
        <v>0</v>
      </c>
      <c r="F24" s="11">
        <v>0</v>
      </c>
      <c r="G24" s="11">
        <v>4</v>
      </c>
      <c r="H24" s="11">
        <v>6</v>
      </c>
      <c r="I24" s="11">
        <v>5</v>
      </c>
      <c r="J24" s="11">
        <v>7</v>
      </c>
      <c r="K24" s="11">
        <v>11</v>
      </c>
    </row>
    <row r="25" spans="1:11" x14ac:dyDescent="0.25">
      <c r="A25" s="46" t="s">
        <v>80</v>
      </c>
      <c r="B25" s="11">
        <v>0</v>
      </c>
      <c r="C25" s="11">
        <v>0</v>
      </c>
      <c r="D25" s="11">
        <v>0</v>
      </c>
      <c r="E25" s="11">
        <v>0</v>
      </c>
      <c r="F25" s="11">
        <v>0</v>
      </c>
      <c r="G25" s="11">
        <v>20</v>
      </c>
      <c r="H25" s="11">
        <v>17</v>
      </c>
      <c r="I25" s="11">
        <v>21</v>
      </c>
      <c r="J25" s="11">
        <v>39</v>
      </c>
      <c r="K25" s="11">
        <v>76</v>
      </c>
    </row>
    <row r="26" spans="1:11" x14ac:dyDescent="0.25">
      <c r="A26" s="46" t="s">
        <v>618</v>
      </c>
      <c r="B26" s="14">
        <v>0</v>
      </c>
      <c r="C26" s="14">
        <v>0</v>
      </c>
      <c r="D26" s="14">
        <v>0</v>
      </c>
      <c r="E26" s="14">
        <v>0</v>
      </c>
      <c r="F26" s="14">
        <v>0</v>
      </c>
      <c r="G26" s="14">
        <v>0</v>
      </c>
      <c r="H26" s="14">
        <v>0</v>
      </c>
      <c r="I26" s="14">
        <v>1</v>
      </c>
      <c r="J26" s="14">
        <v>0</v>
      </c>
      <c r="K26" s="14">
        <v>2</v>
      </c>
    </row>
    <row r="27" spans="1:11" x14ac:dyDescent="0.25">
      <c r="A27" s="46" t="s">
        <v>110</v>
      </c>
      <c r="B27" s="11">
        <v>0</v>
      </c>
      <c r="C27" s="11">
        <v>0</v>
      </c>
      <c r="D27" s="11">
        <v>0</v>
      </c>
      <c r="E27" s="11">
        <v>0</v>
      </c>
      <c r="F27" s="11">
        <v>0</v>
      </c>
      <c r="G27" s="11">
        <v>7</v>
      </c>
      <c r="H27" s="11">
        <v>5</v>
      </c>
      <c r="I27" s="11">
        <v>9</v>
      </c>
      <c r="J27" s="11">
        <v>36</v>
      </c>
      <c r="K27" s="11">
        <v>68</v>
      </c>
    </row>
    <row r="28" spans="1:11" x14ac:dyDescent="0.25">
      <c r="A28" s="46" t="s">
        <v>112</v>
      </c>
      <c r="B28" s="11">
        <v>0</v>
      </c>
      <c r="C28" s="11">
        <v>0</v>
      </c>
      <c r="D28" s="11">
        <v>0</v>
      </c>
      <c r="E28" s="11">
        <v>0</v>
      </c>
      <c r="F28" s="11">
        <v>0</v>
      </c>
      <c r="G28" s="11">
        <v>0</v>
      </c>
      <c r="H28" s="11">
        <v>1</v>
      </c>
      <c r="I28" s="11">
        <v>0</v>
      </c>
      <c r="J28" s="11">
        <v>0</v>
      </c>
      <c r="K28" s="11">
        <v>0</v>
      </c>
    </row>
    <row r="29" spans="1:11" x14ac:dyDescent="0.25">
      <c r="A29" s="46" t="s">
        <v>672</v>
      </c>
      <c r="B29" s="14">
        <v>0</v>
      </c>
      <c r="C29" s="14">
        <v>0</v>
      </c>
      <c r="D29" s="14">
        <v>0</v>
      </c>
      <c r="E29" s="14">
        <v>0</v>
      </c>
      <c r="F29" s="14">
        <v>0</v>
      </c>
      <c r="G29" s="14">
        <v>0</v>
      </c>
      <c r="H29" s="14">
        <v>0</v>
      </c>
      <c r="I29" s="14">
        <v>0</v>
      </c>
      <c r="J29" s="14">
        <v>1</v>
      </c>
      <c r="K29" s="14">
        <v>1</v>
      </c>
    </row>
    <row r="30" spans="1:11" x14ac:dyDescent="0.25">
      <c r="A30" s="45" t="s">
        <v>434</v>
      </c>
      <c r="B30" s="11">
        <v>0</v>
      </c>
      <c r="C30" s="11">
        <v>0</v>
      </c>
      <c r="D30" s="11">
        <v>0</v>
      </c>
      <c r="E30" s="11">
        <v>0</v>
      </c>
      <c r="F30" s="11">
        <v>0</v>
      </c>
      <c r="G30" s="11">
        <v>83</v>
      </c>
      <c r="H30" s="11">
        <v>90</v>
      </c>
      <c r="I30" s="11">
        <v>86</v>
      </c>
      <c r="J30" s="11">
        <v>146</v>
      </c>
      <c r="K30" s="11">
        <v>230</v>
      </c>
    </row>
    <row r="31" spans="1:11" x14ac:dyDescent="0.25">
      <c r="A31" s="45" t="s">
        <v>298</v>
      </c>
      <c r="B31" s="14"/>
      <c r="C31" s="14"/>
      <c r="D31" s="14"/>
      <c r="E31" s="14"/>
      <c r="F31" s="14"/>
      <c r="G31" s="14"/>
      <c r="H31" s="14"/>
      <c r="I31" s="14"/>
      <c r="J31" s="14"/>
      <c r="K31" s="14"/>
    </row>
    <row r="32" spans="1:11" x14ac:dyDescent="0.25">
      <c r="A32" s="46" t="s">
        <v>116</v>
      </c>
      <c r="B32" s="11">
        <v>2</v>
      </c>
      <c r="C32" s="11">
        <v>3</v>
      </c>
      <c r="D32" s="11">
        <v>2</v>
      </c>
      <c r="E32" s="11">
        <v>1</v>
      </c>
      <c r="F32" s="11">
        <v>0</v>
      </c>
      <c r="G32" s="11">
        <v>2</v>
      </c>
      <c r="H32" s="11">
        <v>3</v>
      </c>
      <c r="I32" s="11">
        <v>1</v>
      </c>
      <c r="J32" s="11">
        <v>1</v>
      </c>
      <c r="K32" s="11">
        <v>6</v>
      </c>
    </row>
    <row r="33" spans="1:11" x14ac:dyDescent="0.25">
      <c r="A33" s="46" t="s">
        <v>732</v>
      </c>
      <c r="B33" s="14">
        <v>0</v>
      </c>
      <c r="C33" s="14">
        <v>0</v>
      </c>
      <c r="D33" s="14">
        <v>0</v>
      </c>
      <c r="E33" s="14">
        <v>0</v>
      </c>
      <c r="F33" s="14">
        <v>0</v>
      </c>
      <c r="G33" s="14">
        <v>0</v>
      </c>
      <c r="H33" s="14">
        <v>0</v>
      </c>
      <c r="I33" s="14">
        <v>0</v>
      </c>
      <c r="J33" s="14">
        <v>0</v>
      </c>
      <c r="K33" s="14">
        <v>3</v>
      </c>
    </row>
    <row r="34" spans="1:11" x14ac:dyDescent="0.25">
      <c r="A34" s="46" t="s">
        <v>620</v>
      </c>
      <c r="B34" s="14">
        <v>0</v>
      </c>
      <c r="C34" s="14">
        <v>0</v>
      </c>
      <c r="D34" s="14">
        <v>0</v>
      </c>
      <c r="E34" s="14">
        <v>0</v>
      </c>
      <c r="F34" s="14">
        <v>0</v>
      </c>
      <c r="G34" s="14">
        <v>0</v>
      </c>
      <c r="H34" s="14">
        <v>0</v>
      </c>
      <c r="I34" s="14">
        <v>1</v>
      </c>
      <c r="J34" s="14">
        <v>1</v>
      </c>
      <c r="K34" s="14">
        <v>0</v>
      </c>
    </row>
    <row r="35" spans="1:11" x14ac:dyDescent="0.25">
      <c r="A35" s="46" t="s">
        <v>120</v>
      </c>
      <c r="B35" s="11">
        <v>4</v>
      </c>
      <c r="C35" s="11">
        <v>2</v>
      </c>
      <c r="D35" s="11">
        <v>1</v>
      </c>
      <c r="E35" s="11">
        <v>3</v>
      </c>
      <c r="F35" s="11">
        <v>2</v>
      </c>
      <c r="G35" s="11">
        <v>1</v>
      </c>
      <c r="H35" s="11">
        <v>1</v>
      </c>
      <c r="I35" s="11">
        <v>3</v>
      </c>
      <c r="J35" s="11">
        <v>4</v>
      </c>
      <c r="K35" s="11">
        <v>2</v>
      </c>
    </row>
    <row r="36" spans="1:11" x14ac:dyDescent="0.25">
      <c r="A36" s="46" t="s">
        <v>122</v>
      </c>
      <c r="B36" s="11">
        <v>0</v>
      </c>
      <c r="C36" s="11">
        <v>0</v>
      </c>
      <c r="D36" s="11">
        <v>0</v>
      </c>
      <c r="E36" s="11">
        <v>12</v>
      </c>
      <c r="F36" s="11">
        <v>10</v>
      </c>
      <c r="G36" s="11">
        <v>7</v>
      </c>
      <c r="H36" s="11">
        <v>6</v>
      </c>
      <c r="I36" s="11">
        <v>5</v>
      </c>
      <c r="J36" s="11">
        <v>3</v>
      </c>
      <c r="K36" s="11">
        <v>1</v>
      </c>
    </row>
    <row r="37" spans="1:11" x14ac:dyDescent="0.25">
      <c r="A37" s="46" t="s">
        <v>216</v>
      </c>
      <c r="B37" s="11">
        <v>2</v>
      </c>
      <c r="C37" s="11">
        <v>2</v>
      </c>
      <c r="D37" s="11">
        <v>2</v>
      </c>
      <c r="E37" s="11">
        <v>1</v>
      </c>
      <c r="F37" s="11">
        <v>1</v>
      </c>
      <c r="G37" s="11">
        <v>0</v>
      </c>
      <c r="H37" s="11">
        <v>0</v>
      </c>
      <c r="I37" s="11">
        <v>0</v>
      </c>
      <c r="J37" s="11">
        <v>0</v>
      </c>
      <c r="K37" s="11">
        <v>0</v>
      </c>
    </row>
    <row r="38" spans="1:11" x14ac:dyDescent="0.25">
      <c r="A38" s="46" t="s">
        <v>124</v>
      </c>
      <c r="B38" s="11">
        <v>30</v>
      </c>
      <c r="C38" s="11">
        <v>38</v>
      </c>
      <c r="D38" s="11">
        <v>36</v>
      </c>
      <c r="E38" s="11">
        <v>32</v>
      </c>
      <c r="F38" s="11">
        <v>37</v>
      </c>
      <c r="G38" s="11">
        <v>25</v>
      </c>
      <c r="H38" s="11">
        <v>18</v>
      </c>
      <c r="I38" s="11">
        <v>21</v>
      </c>
      <c r="J38" s="11">
        <v>29</v>
      </c>
      <c r="K38" s="11">
        <v>33</v>
      </c>
    </row>
    <row r="39" spans="1:11" x14ac:dyDescent="0.25">
      <c r="A39" s="46" t="s">
        <v>126</v>
      </c>
      <c r="B39" s="11">
        <v>48</v>
      </c>
      <c r="C39" s="11">
        <v>41</v>
      </c>
      <c r="D39" s="11">
        <v>40</v>
      </c>
      <c r="E39" s="11">
        <v>40</v>
      </c>
      <c r="F39" s="11">
        <v>34</v>
      </c>
      <c r="G39" s="11">
        <v>30</v>
      </c>
      <c r="H39" s="11">
        <v>29</v>
      </c>
      <c r="I39" s="11">
        <v>29</v>
      </c>
      <c r="J39" s="11">
        <v>29</v>
      </c>
      <c r="K39" s="11">
        <v>32</v>
      </c>
    </row>
    <row r="40" spans="1:11" x14ac:dyDescent="0.25">
      <c r="A40" s="46" t="s">
        <v>128</v>
      </c>
      <c r="B40" s="11">
        <v>75</v>
      </c>
      <c r="C40" s="11">
        <v>78</v>
      </c>
      <c r="D40" s="11">
        <v>72</v>
      </c>
      <c r="E40" s="11">
        <v>57</v>
      </c>
      <c r="F40" s="11">
        <v>47</v>
      </c>
      <c r="G40" s="11">
        <v>47</v>
      </c>
      <c r="H40" s="11">
        <v>43</v>
      </c>
      <c r="I40" s="11">
        <v>55</v>
      </c>
      <c r="J40" s="11">
        <v>55</v>
      </c>
      <c r="K40" s="11">
        <v>73</v>
      </c>
    </row>
    <row r="41" spans="1:11" x14ac:dyDescent="0.25">
      <c r="A41" s="46" t="s">
        <v>734</v>
      </c>
      <c r="B41" s="14">
        <v>0</v>
      </c>
      <c r="C41" s="14">
        <v>0</v>
      </c>
      <c r="D41" s="14">
        <v>0</v>
      </c>
      <c r="E41" s="14">
        <v>0</v>
      </c>
      <c r="F41" s="14">
        <v>0</v>
      </c>
      <c r="G41" s="14">
        <v>0</v>
      </c>
      <c r="H41" s="14">
        <v>0</v>
      </c>
      <c r="I41" s="14">
        <v>0</v>
      </c>
      <c r="J41" s="14">
        <v>0</v>
      </c>
      <c r="K41" s="14">
        <v>3</v>
      </c>
    </row>
    <row r="42" spans="1:11" x14ac:dyDescent="0.25">
      <c r="A42" s="46" t="s">
        <v>97</v>
      </c>
      <c r="B42" s="11">
        <v>2</v>
      </c>
      <c r="C42" s="11">
        <v>4</v>
      </c>
      <c r="D42" s="11">
        <v>3</v>
      </c>
      <c r="E42" s="11">
        <v>4</v>
      </c>
      <c r="F42" s="11">
        <v>3</v>
      </c>
      <c r="G42" s="11">
        <v>3</v>
      </c>
      <c r="H42" s="11">
        <v>3</v>
      </c>
      <c r="I42" s="11">
        <v>4</v>
      </c>
      <c r="J42" s="11">
        <v>3</v>
      </c>
      <c r="K42" s="11">
        <v>1</v>
      </c>
    </row>
    <row r="43" spans="1:11" x14ac:dyDescent="0.25">
      <c r="A43" s="46" t="s">
        <v>130</v>
      </c>
      <c r="B43" s="11">
        <v>14</v>
      </c>
      <c r="C43" s="11">
        <v>24</v>
      </c>
      <c r="D43" s="11">
        <v>31</v>
      </c>
      <c r="E43" s="11">
        <v>28</v>
      </c>
      <c r="F43" s="11">
        <v>21</v>
      </c>
      <c r="G43" s="11">
        <v>15</v>
      </c>
      <c r="H43" s="11">
        <v>11</v>
      </c>
      <c r="I43" s="11">
        <v>9</v>
      </c>
      <c r="J43" s="11">
        <v>5</v>
      </c>
      <c r="K43" s="11">
        <v>5</v>
      </c>
    </row>
    <row r="44" spans="1:11" x14ac:dyDescent="0.25">
      <c r="A44" s="46" t="s">
        <v>736</v>
      </c>
      <c r="B44" s="14">
        <v>0</v>
      </c>
      <c r="C44" s="14">
        <v>0</v>
      </c>
      <c r="D44" s="14">
        <v>0</v>
      </c>
      <c r="E44" s="14">
        <v>0</v>
      </c>
      <c r="F44" s="14">
        <v>0</v>
      </c>
      <c r="G44" s="14">
        <v>0</v>
      </c>
      <c r="H44" s="14">
        <v>0</v>
      </c>
      <c r="I44" s="14">
        <v>0</v>
      </c>
      <c r="J44" s="14">
        <v>0</v>
      </c>
      <c r="K44" s="14">
        <v>1</v>
      </c>
    </row>
    <row r="45" spans="1:11" x14ac:dyDescent="0.25">
      <c r="A45" s="46" t="s">
        <v>80</v>
      </c>
      <c r="B45" s="11">
        <v>0</v>
      </c>
      <c r="C45" s="11">
        <v>0</v>
      </c>
      <c r="D45" s="11">
        <v>0</v>
      </c>
      <c r="E45" s="11">
        <v>6</v>
      </c>
      <c r="F45" s="11">
        <v>2</v>
      </c>
      <c r="G45" s="11">
        <v>1</v>
      </c>
      <c r="H45" s="11">
        <v>0</v>
      </c>
      <c r="I45" s="11">
        <v>0</v>
      </c>
      <c r="J45" s="11">
        <v>0</v>
      </c>
      <c r="K45" s="11">
        <v>0</v>
      </c>
    </row>
    <row r="46" spans="1:11" x14ac:dyDescent="0.25">
      <c r="A46" s="46" t="s">
        <v>622</v>
      </c>
      <c r="B46" s="14">
        <v>0</v>
      </c>
      <c r="C46" s="14">
        <v>0</v>
      </c>
      <c r="D46" s="14">
        <v>0</v>
      </c>
      <c r="E46" s="14">
        <v>0</v>
      </c>
      <c r="F46" s="14">
        <v>0</v>
      </c>
      <c r="G46" s="14">
        <v>0</v>
      </c>
      <c r="H46" s="14">
        <v>0</v>
      </c>
      <c r="I46" s="14">
        <v>46</v>
      </c>
      <c r="J46" s="14">
        <v>68</v>
      </c>
      <c r="K46" s="14">
        <v>73</v>
      </c>
    </row>
    <row r="47" spans="1:11" x14ac:dyDescent="0.25">
      <c r="A47" s="46" t="s">
        <v>134</v>
      </c>
      <c r="B47" s="11">
        <v>256</v>
      </c>
      <c r="C47" s="11">
        <v>253</v>
      </c>
      <c r="D47" s="11">
        <v>215</v>
      </c>
      <c r="E47" s="11">
        <v>187</v>
      </c>
      <c r="F47" s="11">
        <v>137</v>
      </c>
      <c r="G47" s="11">
        <v>118</v>
      </c>
      <c r="H47" s="11">
        <v>101</v>
      </c>
      <c r="I47" s="11">
        <v>44</v>
      </c>
      <c r="J47" s="11">
        <v>33</v>
      </c>
      <c r="K47" s="11">
        <v>31</v>
      </c>
    </row>
    <row r="48" spans="1:11" x14ac:dyDescent="0.25">
      <c r="A48" s="46" t="s">
        <v>674</v>
      </c>
      <c r="B48" s="14">
        <v>0</v>
      </c>
      <c r="C48" s="14">
        <v>0</v>
      </c>
      <c r="D48" s="14">
        <v>0</v>
      </c>
      <c r="E48" s="14">
        <v>0</v>
      </c>
      <c r="F48" s="14">
        <v>0</v>
      </c>
      <c r="G48" s="14">
        <v>0</v>
      </c>
      <c r="H48" s="14">
        <v>0</v>
      </c>
      <c r="I48" s="14">
        <v>0</v>
      </c>
      <c r="J48" s="14">
        <v>1</v>
      </c>
      <c r="K48" s="14">
        <v>1</v>
      </c>
    </row>
    <row r="49" spans="1:11" x14ac:dyDescent="0.25">
      <c r="A49" s="46" t="s">
        <v>136</v>
      </c>
      <c r="B49" s="11">
        <v>6</v>
      </c>
      <c r="C49" s="11">
        <v>12</v>
      </c>
      <c r="D49" s="11">
        <v>9</v>
      </c>
      <c r="E49" s="11">
        <v>4</v>
      </c>
      <c r="F49" s="11">
        <v>1</v>
      </c>
      <c r="G49" s="11">
        <v>1</v>
      </c>
      <c r="H49" s="11">
        <v>6</v>
      </c>
      <c r="I49" s="11">
        <v>3</v>
      </c>
      <c r="J49" s="11">
        <v>2</v>
      </c>
      <c r="K49" s="11">
        <v>2</v>
      </c>
    </row>
    <row r="50" spans="1:11" x14ac:dyDescent="0.25">
      <c r="A50" s="46" t="s">
        <v>139</v>
      </c>
      <c r="B50" s="11">
        <v>20</v>
      </c>
      <c r="C50" s="11">
        <v>19</v>
      </c>
      <c r="D50" s="11">
        <v>16</v>
      </c>
      <c r="E50" s="11">
        <v>10</v>
      </c>
      <c r="F50" s="11">
        <v>10</v>
      </c>
      <c r="G50" s="11">
        <v>10</v>
      </c>
      <c r="H50" s="11">
        <v>8</v>
      </c>
      <c r="I50" s="11">
        <v>11</v>
      </c>
      <c r="J50" s="11">
        <v>13</v>
      </c>
      <c r="K50" s="11">
        <v>12</v>
      </c>
    </row>
    <row r="51" spans="1:11" x14ac:dyDescent="0.25">
      <c r="A51" s="46" t="s">
        <v>354</v>
      </c>
      <c r="B51" s="11">
        <v>2</v>
      </c>
      <c r="C51" s="11">
        <v>2</v>
      </c>
      <c r="D51" s="11">
        <v>1</v>
      </c>
      <c r="E51" s="11">
        <v>3</v>
      </c>
      <c r="F51" s="11">
        <v>0</v>
      </c>
      <c r="G51" s="11">
        <v>0</v>
      </c>
      <c r="H51" s="11">
        <v>0</v>
      </c>
      <c r="I51" s="11">
        <v>0</v>
      </c>
      <c r="J51" s="11">
        <v>0</v>
      </c>
      <c r="K51" s="11">
        <v>3</v>
      </c>
    </row>
    <row r="52" spans="1:11" x14ac:dyDescent="0.25">
      <c r="A52" s="46" t="s">
        <v>141</v>
      </c>
      <c r="B52" s="11">
        <v>38</v>
      </c>
      <c r="C52" s="11">
        <v>43</v>
      </c>
      <c r="D52" s="11">
        <v>35</v>
      </c>
      <c r="E52" s="11">
        <v>29</v>
      </c>
      <c r="F52" s="11">
        <v>22</v>
      </c>
      <c r="G52" s="11">
        <v>14</v>
      </c>
      <c r="H52" s="11">
        <v>15</v>
      </c>
      <c r="I52" s="11">
        <v>16</v>
      </c>
      <c r="J52" s="11">
        <v>30</v>
      </c>
      <c r="K52" s="11">
        <v>23</v>
      </c>
    </row>
    <row r="53" spans="1:11" x14ac:dyDescent="0.25">
      <c r="A53" s="46" t="s">
        <v>143</v>
      </c>
      <c r="B53" s="11">
        <v>5</v>
      </c>
      <c r="C53" s="11">
        <v>4</v>
      </c>
      <c r="D53" s="11">
        <v>5</v>
      </c>
      <c r="E53" s="11">
        <v>3</v>
      </c>
      <c r="F53" s="11">
        <v>2</v>
      </c>
      <c r="G53" s="11">
        <v>2</v>
      </c>
      <c r="H53" s="11">
        <v>1</v>
      </c>
      <c r="I53" s="11">
        <v>0</v>
      </c>
      <c r="J53" s="11">
        <v>4</v>
      </c>
      <c r="K53" s="11">
        <v>5</v>
      </c>
    </row>
    <row r="54" spans="1:11" x14ac:dyDescent="0.25">
      <c r="A54" s="46" t="s">
        <v>147</v>
      </c>
      <c r="B54" s="11">
        <v>11</v>
      </c>
      <c r="C54" s="11">
        <v>9</v>
      </c>
      <c r="D54" s="11">
        <v>6</v>
      </c>
      <c r="E54" s="11">
        <v>4</v>
      </c>
      <c r="F54" s="11">
        <v>6</v>
      </c>
      <c r="G54" s="11">
        <v>8</v>
      </c>
      <c r="H54" s="11">
        <v>9</v>
      </c>
      <c r="I54" s="11">
        <v>10</v>
      </c>
      <c r="J54" s="11">
        <v>10</v>
      </c>
      <c r="K54" s="11">
        <v>7</v>
      </c>
    </row>
    <row r="55" spans="1:11" x14ac:dyDescent="0.25">
      <c r="A55" s="46" t="s">
        <v>149</v>
      </c>
      <c r="B55" s="11">
        <v>44</v>
      </c>
      <c r="C55" s="11">
        <v>42</v>
      </c>
      <c r="D55" s="11">
        <v>32</v>
      </c>
      <c r="E55" s="11">
        <v>29</v>
      </c>
      <c r="F55" s="11">
        <v>34</v>
      </c>
      <c r="G55" s="11">
        <v>31</v>
      </c>
      <c r="H55" s="11">
        <v>30</v>
      </c>
      <c r="I55" s="11">
        <v>25</v>
      </c>
      <c r="J55" s="11">
        <v>17</v>
      </c>
      <c r="K55" s="11">
        <v>17</v>
      </c>
    </row>
    <row r="56" spans="1:11" x14ac:dyDescent="0.25">
      <c r="A56" s="46" t="s">
        <v>151</v>
      </c>
      <c r="B56" s="11">
        <v>27</v>
      </c>
      <c r="C56" s="11">
        <v>29</v>
      </c>
      <c r="D56" s="11">
        <v>18</v>
      </c>
      <c r="E56" s="11">
        <v>8</v>
      </c>
      <c r="F56" s="11">
        <v>8</v>
      </c>
      <c r="G56" s="11">
        <v>9</v>
      </c>
      <c r="H56" s="11">
        <v>7</v>
      </c>
      <c r="I56" s="11">
        <v>10</v>
      </c>
      <c r="J56" s="11">
        <v>12</v>
      </c>
      <c r="K56" s="11">
        <v>12</v>
      </c>
    </row>
    <row r="57" spans="1:11" x14ac:dyDescent="0.25">
      <c r="A57" s="46" t="s">
        <v>155</v>
      </c>
      <c r="B57" s="11">
        <v>1</v>
      </c>
      <c r="C57" s="11">
        <v>0</v>
      </c>
      <c r="D57" s="11">
        <v>0</v>
      </c>
      <c r="E57" s="11">
        <v>0</v>
      </c>
      <c r="F57" s="11">
        <v>1</v>
      </c>
      <c r="G57" s="11">
        <v>3</v>
      </c>
      <c r="H57" s="11">
        <v>4</v>
      </c>
      <c r="I57" s="11">
        <v>5</v>
      </c>
      <c r="J57" s="11">
        <v>4</v>
      </c>
      <c r="K57" s="11">
        <v>1</v>
      </c>
    </row>
    <row r="58" spans="1:11" x14ac:dyDescent="0.25">
      <c r="A58" s="46" t="s">
        <v>157</v>
      </c>
      <c r="B58" s="11">
        <v>0</v>
      </c>
      <c r="C58" s="11">
        <v>0</v>
      </c>
      <c r="D58" s="11">
        <v>0</v>
      </c>
      <c r="E58" s="11">
        <v>0</v>
      </c>
      <c r="F58" s="11">
        <v>0</v>
      </c>
      <c r="G58" s="11">
        <v>7</v>
      </c>
      <c r="H58" s="11">
        <v>7</v>
      </c>
      <c r="I58" s="11">
        <v>6</v>
      </c>
      <c r="J58" s="11">
        <v>2</v>
      </c>
      <c r="K58" s="11">
        <v>7</v>
      </c>
    </row>
    <row r="59" spans="1:11" x14ac:dyDescent="0.25">
      <c r="A59" s="46" t="s">
        <v>758</v>
      </c>
      <c r="B59" s="14">
        <v>0</v>
      </c>
      <c r="C59" s="14">
        <v>0</v>
      </c>
      <c r="D59" s="14">
        <v>0</v>
      </c>
      <c r="E59" s="14">
        <v>0</v>
      </c>
      <c r="F59" s="14">
        <v>0</v>
      </c>
      <c r="G59" s="14">
        <v>0</v>
      </c>
      <c r="H59" s="14">
        <v>0</v>
      </c>
      <c r="I59" s="14">
        <v>3</v>
      </c>
      <c r="J59" s="14">
        <v>5</v>
      </c>
      <c r="K59" s="14">
        <v>3</v>
      </c>
    </row>
    <row r="60" spans="1:11" x14ac:dyDescent="0.25">
      <c r="A60" s="46" t="s">
        <v>756</v>
      </c>
      <c r="B60" s="14">
        <v>0</v>
      </c>
      <c r="C60" s="14">
        <v>0</v>
      </c>
      <c r="D60" s="14">
        <v>0</v>
      </c>
      <c r="E60" s="14">
        <v>0</v>
      </c>
      <c r="F60" s="14">
        <v>0</v>
      </c>
      <c r="G60" s="14">
        <v>0</v>
      </c>
      <c r="H60" s="14">
        <v>0</v>
      </c>
      <c r="I60" s="14">
        <v>0</v>
      </c>
      <c r="J60" s="14">
        <v>1</v>
      </c>
      <c r="K60" s="14">
        <v>8</v>
      </c>
    </row>
    <row r="61" spans="1:11" x14ac:dyDescent="0.25">
      <c r="A61" s="46" t="s">
        <v>159</v>
      </c>
      <c r="B61" s="11">
        <v>33</v>
      </c>
      <c r="C61" s="11">
        <v>43</v>
      </c>
      <c r="D61" s="11">
        <v>37</v>
      </c>
      <c r="E61" s="11">
        <v>42</v>
      </c>
      <c r="F61" s="11">
        <v>38</v>
      </c>
      <c r="G61" s="11">
        <v>39</v>
      </c>
      <c r="H61" s="11">
        <v>42</v>
      </c>
      <c r="I61" s="11">
        <v>38</v>
      </c>
      <c r="J61" s="11">
        <v>30</v>
      </c>
      <c r="K61" s="11">
        <v>29</v>
      </c>
    </row>
    <row r="62" spans="1:11" x14ac:dyDescent="0.25">
      <c r="A62" s="46" t="s">
        <v>161</v>
      </c>
      <c r="B62" s="11">
        <v>102</v>
      </c>
      <c r="C62" s="11">
        <v>100</v>
      </c>
      <c r="D62" s="11">
        <v>104</v>
      </c>
      <c r="E62" s="11">
        <v>115</v>
      </c>
      <c r="F62" s="11">
        <v>118</v>
      </c>
      <c r="G62" s="11">
        <v>104</v>
      </c>
      <c r="H62" s="11">
        <v>110</v>
      </c>
      <c r="I62" s="11">
        <v>116</v>
      </c>
      <c r="J62" s="11">
        <v>105</v>
      </c>
      <c r="K62" s="11">
        <v>99</v>
      </c>
    </row>
    <row r="63" spans="1:11" x14ac:dyDescent="0.25">
      <c r="A63" s="46" t="s">
        <v>163</v>
      </c>
      <c r="B63" s="11">
        <v>218</v>
      </c>
      <c r="C63" s="11">
        <v>265</v>
      </c>
      <c r="D63" s="11">
        <v>277</v>
      </c>
      <c r="E63" s="11">
        <v>257</v>
      </c>
      <c r="F63" s="11">
        <v>265</v>
      </c>
      <c r="G63" s="11">
        <v>259</v>
      </c>
      <c r="H63" s="11">
        <v>205</v>
      </c>
      <c r="I63" s="11">
        <v>177</v>
      </c>
      <c r="J63" s="11">
        <v>202</v>
      </c>
      <c r="K63" s="11">
        <v>148</v>
      </c>
    </row>
    <row r="64" spans="1:11" x14ac:dyDescent="0.25">
      <c r="A64" s="46" t="s">
        <v>167</v>
      </c>
      <c r="B64" s="11">
        <v>1</v>
      </c>
      <c r="C64" s="11">
        <v>3</v>
      </c>
      <c r="D64" s="11">
        <v>3</v>
      </c>
      <c r="E64" s="11">
        <v>2</v>
      </c>
      <c r="F64" s="11">
        <v>2</v>
      </c>
      <c r="G64" s="11">
        <v>2</v>
      </c>
      <c r="H64" s="11">
        <v>2</v>
      </c>
      <c r="I64" s="11">
        <v>4</v>
      </c>
      <c r="J64" s="11">
        <v>6</v>
      </c>
      <c r="K64" s="11">
        <v>10</v>
      </c>
    </row>
    <row r="65" spans="1:11" x14ac:dyDescent="0.25">
      <c r="A65" s="46" t="s">
        <v>626</v>
      </c>
      <c r="B65" s="14">
        <v>0</v>
      </c>
      <c r="C65" s="14">
        <v>0</v>
      </c>
      <c r="D65" s="14">
        <v>0</v>
      </c>
      <c r="E65" s="14">
        <v>0</v>
      </c>
      <c r="F65" s="14">
        <v>0</v>
      </c>
      <c r="G65" s="14">
        <v>0</v>
      </c>
      <c r="H65" s="14">
        <v>0</v>
      </c>
      <c r="I65" s="14">
        <v>2</v>
      </c>
      <c r="J65" s="14">
        <v>2</v>
      </c>
      <c r="K65" s="14">
        <v>1</v>
      </c>
    </row>
    <row r="66" spans="1:11" x14ac:dyDescent="0.25">
      <c r="A66" s="46" t="s">
        <v>677</v>
      </c>
      <c r="B66" s="14">
        <v>0</v>
      </c>
      <c r="C66" s="14">
        <v>0</v>
      </c>
      <c r="D66" s="14">
        <v>0</v>
      </c>
      <c r="E66" s="14">
        <v>0</v>
      </c>
      <c r="F66" s="14">
        <v>0</v>
      </c>
      <c r="G66" s="14">
        <v>0</v>
      </c>
      <c r="H66" s="14">
        <v>0</v>
      </c>
      <c r="I66" s="14">
        <v>0</v>
      </c>
      <c r="J66" s="14">
        <v>1</v>
      </c>
      <c r="K66" s="14">
        <v>0</v>
      </c>
    </row>
    <row r="67" spans="1:11" x14ac:dyDescent="0.25">
      <c r="A67" s="46" t="s">
        <v>679</v>
      </c>
      <c r="B67" s="14">
        <v>0</v>
      </c>
      <c r="C67" s="14">
        <v>0</v>
      </c>
      <c r="D67" s="14">
        <v>0</v>
      </c>
      <c r="E67" s="14">
        <v>0</v>
      </c>
      <c r="F67" s="14">
        <v>0</v>
      </c>
      <c r="G67" s="14">
        <v>0</v>
      </c>
      <c r="H67" s="14">
        <v>0</v>
      </c>
      <c r="I67" s="14">
        <v>0</v>
      </c>
      <c r="J67" s="14">
        <v>1</v>
      </c>
      <c r="K67" s="14">
        <v>1</v>
      </c>
    </row>
    <row r="68" spans="1:11" x14ac:dyDescent="0.25">
      <c r="A68" s="46" t="s">
        <v>628</v>
      </c>
      <c r="B68" s="14">
        <v>0</v>
      </c>
      <c r="C68" s="14">
        <v>0</v>
      </c>
      <c r="D68" s="14">
        <v>0</v>
      </c>
      <c r="E68" s="14">
        <v>0</v>
      </c>
      <c r="F68" s="14">
        <v>0</v>
      </c>
      <c r="G68" s="14">
        <v>0</v>
      </c>
      <c r="H68" s="14">
        <v>0</v>
      </c>
      <c r="I68" s="14">
        <v>1</v>
      </c>
      <c r="J68" s="14">
        <v>0</v>
      </c>
      <c r="K68" s="14">
        <v>0</v>
      </c>
    </row>
    <row r="69" spans="1:11" x14ac:dyDescent="0.25">
      <c r="A69" s="46" t="s">
        <v>630</v>
      </c>
      <c r="B69" s="14">
        <v>0</v>
      </c>
      <c r="C69" s="14">
        <v>0</v>
      </c>
      <c r="D69" s="14">
        <v>0</v>
      </c>
      <c r="E69" s="14">
        <v>0</v>
      </c>
      <c r="F69" s="14">
        <v>0</v>
      </c>
      <c r="G69" s="14">
        <v>0</v>
      </c>
      <c r="H69" s="14">
        <v>0</v>
      </c>
      <c r="I69" s="14">
        <v>1</v>
      </c>
      <c r="J69" s="14">
        <v>1</v>
      </c>
      <c r="K69" s="14">
        <v>1</v>
      </c>
    </row>
    <row r="70" spans="1:11" x14ac:dyDescent="0.25">
      <c r="A70" s="46" t="s">
        <v>681</v>
      </c>
      <c r="B70" s="14">
        <v>0</v>
      </c>
      <c r="C70" s="14">
        <v>0</v>
      </c>
      <c r="D70" s="14">
        <v>0</v>
      </c>
      <c r="E70" s="14">
        <v>0</v>
      </c>
      <c r="F70" s="14">
        <v>0</v>
      </c>
      <c r="G70" s="14">
        <v>0</v>
      </c>
      <c r="H70" s="14">
        <v>0</v>
      </c>
      <c r="I70" s="14">
        <v>0</v>
      </c>
      <c r="J70" s="14">
        <v>1</v>
      </c>
      <c r="K70" s="14">
        <v>1</v>
      </c>
    </row>
    <row r="71" spans="1:11" x14ac:dyDescent="0.25">
      <c r="A71" s="46" t="s">
        <v>683</v>
      </c>
      <c r="B71" s="14">
        <v>0</v>
      </c>
      <c r="C71" s="14">
        <v>0</v>
      </c>
      <c r="D71" s="14">
        <v>0</v>
      </c>
      <c r="E71" s="14">
        <v>0</v>
      </c>
      <c r="F71" s="14">
        <v>0</v>
      </c>
      <c r="G71" s="14">
        <v>0</v>
      </c>
      <c r="H71" s="14">
        <v>0</v>
      </c>
      <c r="I71" s="14">
        <v>0</v>
      </c>
      <c r="J71" s="14">
        <v>3</v>
      </c>
      <c r="K71" s="14">
        <v>4</v>
      </c>
    </row>
    <row r="72" spans="1:11" x14ac:dyDescent="0.25">
      <c r="A72" s="46" t="s">
        <v>632</v>
      </c>
      <c r="B72" s="14">
        <v>0</v>
      </c>
      <c r="C72" s="14">
        <v>0</v>
      </c>
      <c r="D72" s="14">
        <v>0</v>
      </c>
      <c r="E72" s="14">
        <v>0</v>
      </c>
      <c r="F72" s="14">
        <v>0</v>
      </c>
      <c r="G72" s="14">
        <v>0</v>
      </c>
      <c r="H72" s="14">
        <v>0</v>
      </c>
      <c r="I72" s="14">
        <v>2</v>
      </c>
      <c r="J72" s="14">
        <v>0</v>
      </c>
      <c r="K72" s="14">
        <v>2</v>
      </c>
    </row>
    <row r="73" spans="1:11" x14ac:dyDescent="0.25">
      <c r="A73" s="46" t="s">
        <v>634</v>
      </c>
      <c r="B73" s="14">
        <v>0</v>
      </c>
      <c r="C73" s="14">
        <v>0</v>
      </c>
      <c r="D73" s="14">
        <v>0</v>
      </c>
      <c r="E73" s="14">
        <v>0</v>
      </c>
      <c r="F73" s="14">
        <v>0</v>
      </c>
      <c r="G73" s="14">
        <v>0</v>
      </c>
      <c r="H73" s="14">
        <v>0</v>
      </c>
      <c r="I73" s="14">
        <v>1</v>
      </c>
      <c r="J73" s="14">
        <v>1</v>
      </c>
      <c r="K73" s="14">
        <v>1</v>
      </c>
    </row>
    <row r="74" spans="1:11" x14ac:dyDescent="0.25">
      <c r="A74" s="46" t="s">
        <v>636</v>
      </c>
      <c r="B74" s="14">
        <v>0</v>
      </c>
      <c r="C74" s="14">
        <v>0</v>
      </c>
      <c r="D74" s="14">
        <v>0</v>
      </c>
      <c r="E74" s="14">
        <v>0</v>
      </c>
      <c r="F74" s="14">
        <v>0</v>
      </c>
      <c r="G74" s="14">
        <v>0</v>
      </c>
      <c r="H74" s="14">
        <v>0</v>
      </c>
      <c r="I74" s="14">
        <v>3</v>
      </c>
      <c r="J74" s="14">
        <v>2</v>
      </c>
      <c r="K74" s="14">
        <v>1</v>
      </c>
    </row>
    <row r="75" spans="1:11" x14ac:dyDescent="0.25">
      <c r="A75" s="45" t="s">
        <v>435</v>
      </c>
      <c r="B75" s="11">
        <v>941</v>
      </c>
      <c r="C75" s="11">
        <v>1016</v>
      </c>
      <c r="D75" s="11">
        <v>945</v>
      </c>
      <c r="E75" s="11">
        <v>877</v>
      </c>
      <c r="F75" s="11">
        <v>801</v>
      </c>
      <c r="G75" s="11">
        <v>738</v>
      </c>
      <c r="H75" s="11">
        <v>661</v>
      </c>
      <c r="I75" s="11">
        <v>652</v>
      </c>
      <c r="J75" s="11">
        <v>687</v>
      </c>
      <c r="K75" s="11">
        <v>663</v>
      </c>
    </row>
    <row r="76" spans="1:11" x14ac:dyDescent="0.25">
      <c r="A76" s="45" t="s">
        <v>299</v>
      </c>
      <c r="B76" s="14"/>
      <c r="C76" s="14"/>
      <c r="D76" s="14"/>
      <c r="E76" s="14"/>
      <c r="F76" s="14"/>
      <c r="G76" s="14"/>
      <c r="H76" s="14"/>
      <c r="I76" s="14"/>
      <c r="J76" s="14"/>
      <c r="K76" s="14"/>
    </row>
    <row r="77" spans="1:11" x14ac:dyDescent="0.25">
      <c r="A77" s="46" t="s">
        <v>175</v>
      </c>
      <c r="B77" s="11">
        <v>11</v>
      </c>
      <c r="C77" s="11">
        <v>8</v>
      </c>
      <c r="D77" s="11">
        <v>8</v>
      </c>
      <c r="E77" s="11">
        <v>6</v>
      </c>
      <c r="F77" s="11">
        <v>5</v>
      </c>
      <c r="G77" s="11">
        <v>4</v>
      </c>
      <c r="H77" s="11">
        <v>9</v>
      </c>
      <c r="I77" s="11">
        <v>13</v>
      </c>
      <c r="J77" s="11">
        <v>13</v>
      </c>
      <c r="K77" s="11">
        <v>13</v>
      </c>
    </row>
    <row r="78" spans="1:11" x14ac:dyDescent="0.25">
      <c r="A78" s="46" t="s">
        <v>216</v>
      </c>
      <c r="B78" s="11">
        <v>2</v>
      </c>
      <c r="C78" s="11">
        <v>1</v>
      </c>
      <c r="D78" s="11">
        <v>1</v>
      </c>
      <c r="E78" s="11">
        <v>1</v>
      </c>
      <c r="F78" s="11">
        <v>1</v>
      </c>
      <c r="G78" s="11">
        <v>0</v>
      </c>
      <c r="H78" s="11">
        <v>0</v>
      </c>
      <c r="I78" s="11">
        <v>0</v>
      </c>
      <c r="J78" s="11">
        <v>0</v>
      </c>
      <c r="K78" s="11">
        <v>0</v>
      </c>
    </row>
    <row r="79" spans="1:11" x14ac:dyDescent="0.25">
      <c r="A79" s="46" t="s">
        <v>97</v>
      </c>
      <c r="B79" s="11">
        <v>1</v>
      </c>
      <c r="C79" s="11">
        <v>1</v>
      </c>
      <c r="D79" s="11">
        <v>1</v>
      </c>
      <c r="E79" s="11">
        <v>0</v>
      </c>
      <c r="F79" s="11">
        <v>0</v>
      </c>
      <c r="G79" s="11">
        <v>0</v>
      </c>
      <c r="H79" s="11">
        <v>1</v>
      </c>
      <c r="I79" s="11">
        <v>1</v>
      </c>
      <c r="J79" s="11">
        <v>1</v>
      </c>
      <c r="K79" s="11">
        <v>1</v>
      </c>
    </row>
    <row r="80" spans="1:11" x14ac:dyDescent="0.25">
      <c r="A80" s="46" t="s">
        <v>80</v>
      </c>
      <c r="B80" s="11">
        <v>0</v>
      </c>
      <c r="C80" s="11">
        <v>0</v>
      </c>
      <c r="D80" s="11">
        <v>0</v>
      </c>
      <c r="E80" s="11">
        <v>1</v>
      </c>
      <c r="F80" s="11">
        <v>2</v>
      </c>
      <c r="G80" s="11">
        <v>2</v>
      </c>
      <c r="H80" s="11">
        <v>0</v>
      </c>
      <c r="I80" s="11">
        <v>0</v>
      </c>
      <c r="J80" s="11">
        <v>0</v>
      </c>
      <c r="K80" s="11">
        <v>0</v>
      </c>
    </row>
    <row r="81" spans="1:11" x14ac:dyDescent="0.25">
      <c r="A81" s="46" t="s">
        <v>139</v>
      </c>
      <c r="B81" s="11">
        <v>1</v>
      </c>
      <c r="C81" s="11">
        <v>1</v>
      </c>
      <c r="D81" s="11">
        <v>1</v>
      </c>
      <c r="E81" s="11">
        <v>1</v>
      </c>
      <c r="F81" s="11">
        <v>1</v>
      </c>
      <c r="G81" s="11">
        <v>0</v>
      </c>
      <c r="H81" s="11">
        <v>0</v>
      </c>
      <c r="I81" s="11">
        <v>0</v>
      </c>
      <c r="J81" s="11">
        <v>0</v>
      </c>
      <c r="K81" s="11">
        <v>0</v>
      </c>
    </row>
    <row r="82" spans="1:11" x14ac:dyDescent="0.25">
      <c r="A82" s="46" t="s">
        <v>177</v>
      </c>
      <c r="B82" s="11">
        <v>5</v>
      </c>
      <c r="C82" s="11">
        <v>7</v>
      </c>
      <c r="D82" s="11">
        <v>7</v>
      </c>
      <c r="E82" s="11">
        <v>5</v>
      </c>
      <c r="F82" s="11">
        <v>6</v>
      </c>
      <c r="G82" s="11">
        <v>4</v>
      </c>
      <c r="H82" s="11">
        <v>2</v>
      </c>
      <c r="I82" s="11">
        <v>5</v>
      </c>
      <c r="J82" s="11">
        <v>7</v>
      </c>
      <c r="K82" s="11">
        <v>5</v>
      </c>
    </row>
    <row r="83" spans="1:11" x14ac:dyDescent="0.25">
      <c r="A83" s="46" t="s">
        <v>179</v>
      </c>
      <c r="B83" s="11">
        <v>6</v>
      </c>
      <c r="C83" s="11">
        <v>6</v>
      </c>
      <c r="D83" s="11">
        <v>5</v>
      </c>
      <c r="E83" s="11">
        <v>6</v>
      </c>
      <c r="F83" s="11">
        <v>6</v>
      </c>
      <c r="G83" s="11">
        <v>8</v>
      </c>
      <c r="H83" s="11">
        <v>8</v>
      </c>
      <c r="I83" s="11">
        <v>8</v>
      </c>
      <c r="J83" s="11">
        <v>8</v>
      </c>
      <c r="K83" s="11">
        <v>6</v>
      </c>
    </row>
    <row r="84" spans="1:11" x14ac:dyDescent="0.25">
      <c r="A84" s="46" t="s">
        <v>181</v>
      </c>
      <c r="B84" s="11">
        <v>26</v>
      </c>
      <c r="C84" s="11">
        <v>24</v>
      </c>
      <c r="D84" s="11">
        <v>20</v>
      </c>
      <c r="E84" s="11">
        <v>17</v>
      </c>
      <c r="F84" s="11">
        <v>21</v>
      </c>
      <c r="G84" s="11">
        <v>25</v>
      </c>
      <c r="H84" s="11">
        <v>21</v>
      </c>
      <c r="I84" s="11">
        <v>19</v>
      </c>
      <c r="J84" s="11">
        <v>18</v>
      </c>
      <c r="K84" s="11">
        <v>16</v>
      </c>
    </row>
    <row r="85" spans="1:11" x14ac:dyDescent="0.25">
      <c r="A85" s="46" t="s">
        <v>183</v>
      </c>
      <c r="B85" s="11">
        <v>9</v>
      </c>
      <c r="C85" s="11">
        <v>12</v>
      </c>
      <c r="D85" s="11">
        <v>10</v>
      </c>
      <c r="E85" s="11">
        <v>10</v>
      </c>
      <c r="F85" s="11">
        <v>10</v>
      </c>
      <c r="G85" s="11">
        <v>7</v>
      </c>
      <c r="H85" s="11">
        <v>5</v>
      </c>
      <c r="I85" s="11">
        <v>3</v>
      </c>
      <c r="J85" s="11">
        <v>2</v>
      </c>
      <c r="K85" s="11">
        <v>0</v>
      </c>
    </row>
    <row r="86" spans="1:11" x14ac:dyDescent="0.25">
      <c r="A86" s="46" t="s">
        <v>714</v>
      </c>
      <c r="B86" s="14">
        <v>12</v>
      </c>
      <c r="C86" s="14">
        <v>15</v>
      </c>
      <c r="D86" s="14">
        <v>13</v>
      </c>
      <c r="E86" s="14">
        <v>12</v>
      </c>
      <c r="F86" s="14">
        <v>14</v>
      </c>
      <c r="G86" s="14">
        <v>14</v>
      </c>
      <c r="H86" s="14">
        <v>9</v>
      </c>
      <c r="I86" s="14">
        <v>8</v>
      </c>
      <c r="J86" s="14">
        <v>12</v>
      </c>
      <c r="K86" s="14">
        <v>8</v>
      </c>
    </row>
    <row r="87" spans="1:11" x14ac:dyDescent="0.25">
      <c r="A87" s="46" t="s">
        <v>186</v>
      </c>
      <c r="B87" s="11">
        <v>2</v>
      </c>
      <c r="C87" s="11">
        <v>9</v>
      </c>
      <c r="D87" s="11">
        <v>5</v>
      </c>
      <c r="E87" s="11">
        <v>3</v>
      </c>
      <c r="F87" s="11">
        <v>4</v>
      </c>
      <c r="G87" s="11">
        <v>4</v>
      </c>
      <c r="H87" s="11">
        <v>9</v>
      </c>
      <c r="I87" s="11">
        <v>8</v>
      </c>
      <c r="J87" s="11">
        <v>14</v>
      </c>
      <c r="K87" s="11">
        <v>11</v>
      </c>
    </row>
    <row r="88" spans="1:11" x14ac:dyDescent="0.25">
      <c r="A88" s="45" t="s">
        <v>436</v>
      </c>
      <c r="B88" s="11">
        <v>75</v>
      </c>
      <c r="C88" s="11">
        <v>84</v>
      </c>
      <c r="D88" s="11">
        <v>71</v>
      </c>
      <c r="E88" s="11">
        <v>62</v>
      </c>
      <c r="F88" s="11">
        <v>70</v>
      </c>
      <c r="G88" s="11">
        <v>68</v>
      </c>
      <c r="H88" s="11">
        <v>64</v>
      </c>
      <c r="I88" s="11">
        <v>65</v>
      </c>
      <c r="J88" s="11">
        <v>75</v>
      </c>
      <c r="K88" s="11">
        <v>60</v>
      </c>
    </row>
    <row r="89" spans="1:11" x14ac:dyDescent="0.25">
      <c r="A89" s="45" t="s">
        <v>389</v>
      </c>
      <c r="B89" s="14"/>
      <c r="C89" s="14"/>
      <c r="D89" s="14"/>
      <c r="E89" s="14"/>
      <c r="F89" s="14"/>
      <c r="G89" s="14"/>
      <c r="H89" s="14"/>
      <c r="I89" s="14"/>
      <c r="J89" s="14"/>
      <c r="K89" s="14"/>
    </row>
    <row r="90" spans="1:11" x14ac:dyDescent="0.25">
      <c r="A90" s="46" t="s">
        <v>97</v>
      </c>
      <c r="B90" s="11">
        <v>1</v>
      </c>
      <c r="C90" s="11">
        <v>1</v>
      </c>
      <c r="D90" s="11">
        <v>3</v>
      </c>
      <c r="E90" s="11">
        <v>2</v>
      </c>
      <c r="F90" s="11">
        <v>1</v>
      </c>
      <c r="G90" s="11">
        <v>0</v>
      </c>
      <c r="H90" s="11">
        <v>0</v>
      </c>
      <c r="I90" s="11">
        <v>0</v>
      </c>
      <c r="J90" s="11">
        <v>0</v>
      </c>
      <c r="K90" s="11">
        <v>0</v>
      </c>
    </row>
    <row r="91" spans="1:11" x14ac:dyDescent="0.25">
      <c r="A91" s="46" t="s">
        <v>80</v>
      </c>
      <c r="B91" s="11">
        <v>0</v>
      </c>
      <c r="C91" s="11">
        <v>0</v>
      </c>
      <c r="D91" s="11">
        <v>0</v>
      </c>
      <c r="E91" s="11">
        <v>1</v>
      </c>
      <c r="F91" s="11">
        <v>0</v>
      </c>
      <c r="G91" s="11">
        <v>0</v>
      </c>
      <c r="H91" s="11">
        <v>0</v>
      </c>
      <c r="I91" s="11">
        <v>0</v>
      </c>
      <c r="J91" s="11">
        <v>0</v>
      </c>
      <c r="K91" s="11">
        <v>0</v>
      </c>
    </row>
    <row r="92" spans="1:11" x14ac:dyDescent="0.25">
      <c r="A92" s="46" t="s">
        <v>157</v>
      </c>
      <c r="B92" s="11">
        <v>8</v>
      </c>
      <c r="C92" s="11">
        <v>7</v>
      </c>
      <c r="D92" s="11">
        <v>6</v>
      </c>
      <c r="E92" s="11">
        <v>10</v>
      </c>
      <c r="F92" s="11">
        <v>6</v>
      </c>
      <c r="G92" s="11">
        <v>0</v>
      </c>
      <c r="H92" s="11">
        <v>0</v>
      </c>
      <c r="I92" s="11">
        <v>0</v>
      </c>
      <c r="J92" s="11">
        <v>0</v>
      </c>
      <c r="K92" s="11">
        <v>0</v>
      </c>
    </row>
    <row r="93" spans="1:11" x14ac:dyDescent="0.25">
      <c r="A93" s="46" t="s">
        <v>384</v>
      </c>
      <c r="B93" s="11">
        <v>10</v>
      </c>
      <c r="C93" s="11">
        <v>12</v>
      </c>
      <c r="D93" s="11">
        <v>14</v>
      </c>
      <c r="E93" s="11">
        <v>16</v>
      </c>
      <c r="F93" s="11">
        <v>11</v>
      </c>
      <c r="G93" s="11">
        <v>0</v>
      </c>
      <c r="H93" s="11">
        <v>0</v>
      </c>
      <c r="I93" s="11">
        <v>0</v>
      </c>
      <c r="J93" s="11">
        <v>0</v>
      </c>
      <c r="K93" s="11">
        <v>0</v>
      </c>
    </row>
    <row r="94" spans="1:11" x14ac:dyDescent="0.25">
      <c r="A94" s="45" t="s">
        <v>499</v>
      </c>
      <c r="B94" s="11">
        <v>19</v>
      </c>
      <c r="C94" s="11">
        <v>20</v>
      </c>
      <c r="D94" s="11">
        <v>23</v>
      </c>
      <c r="E94" s="11">
        <v>29</v>
      </c>
      <c r="F94" s="11">
        <v>18</v>
      </c>
      <c r="G94" s="11">
        <v>0</v>
      </c>
      <c r="H94" s="11">
        <v>0</v>
      </c>
      <c r="I94" s="11">
        <v>0</v>
      </c>
      <c r="J94" s="11">
        <v>0</v>
      </c>
      <c r="K94" s="11">
        <v>0</v>
      </c>
    </row>
    <row r="95" spans="1:11" x14ac:dyDescent="0.25">
      <c r="A95" s="45" t="s">
        <v>301</v>
      </c>
      <c r="B95" s="14"/>
      <c r="C95" s="14"/>
      <c r="D95" s="14"/>
      <c r="E95" s="14"/>
      <c r="F95" s="14"/>
      <c r="G95" s="14"/>
      <c r="H95" s="14"/>
      <c r="I95" s="14"/>
      <c r="J95" s="14"/>
      <c r="K95" s="14"/>
    </row>
    <row r="96" spans="1:11" x14ac:dyDescent="0.25">
      <c r="A96" s="46" t="s">
        <v>202</v>
      </c>
      <c r="B96" s="11">
        <v>18</v>
      </c>
      <c r="C96" s="11">
        <v>16</v>
      </c>
      <c r="D96" s="11">
        <v>14</v>
      </c>
      <c r="E96" s="11">
        <v>14</v>
      </c>
      <c r="F96" s="11">
        <v>18</v>
      </c>
      <c r="G96" s="11">
        <v>18</v>
      </c>
      <c r="H96" s="11">
        <v>23</v>
      </c>
      <c r="I96" s="11">
        <v>25</v>
      </c>
      <c r="J96" s="11">
        <v>22</v>
      </c>
      <c r="K96" s="11">
        <v>22</v>
      </c>
    </row>
    <row r="97" spans="1:11" x14ac:dyDescent="0.25">
      <c r="A97" s="46" t="s">
        <v>204</v>
      </c>
      <c r="B97" s="11">
        <v>0</v>
      </c>
      <c r="C97" s="11">
        <v>1</v>
      </c>
      <c r="D97" s="11">
        <v>4</v>
      </c>
      <c r="E97" s="11">
        <v>6</v>
      </c>
      <c r="F97" s="11">
        <v>10</v>
      </c>
      <c r="G97" s="11">
        <v>11</v>
      </c>
      <c r="H97" s="11">
        <v>15</v>
      </c>
      <c r="I97" s="11">
        <v>17</v>
      </c>
      <c r="J97" s="11">
        <v>14</v>
      </c>
      <c r="K97" s="11">
        <v>17</v>
      </c>
    </row>
    <row r="98" spans="1:11" x14ac:dyDescent="0.25">
      <c r="A98" s="46" t="s">
        <v>206</v>
      </c>
      <c r="B98" s="11">
        <v>27</v>
      </c>
      <c r="C98" s="11">
        <v>17</v>
      </c>
      <c r="D98" s="11">
        <v>19</v>
      </c>
      <c r="E98" s="11">
        <v>14</v>
      </c>
      <c r="F98" s="11">
        <v>15</v>
      </c>
      <c r="G98" s="11">
        <v>10</v>
      </c>
      <c r="H98" s="11">
        <v>8</v>
      </c>
      <c r="I98" s="11">
        <v>0</v>
      </c>
      <c r="J98" s="11">
        <v>0</v>
      </c>
      <c r="K98" s="11">
        <v>0</v>
      </c>
    </row>
    <row r="99" spans="1:11" x14ac:dyDescent="0.25">
      <c r="A99" s="46" t="s">
        <v>754</v>
      </c>
      <c r="B99" s="14">
        <v>0</v>
      </c>
      <c r="C99" s="14">
        <v>0</v>
      </c>
      <c r="D99" s="14">
        <v>0</v>
      </c>
      <c r="E99" s="14">
        <v>0</v>
      </c>
      <c r="F99" s="14">
        <v>0</v>
      </c>
      <c r="G99" s="14">
        <v>0</v>
      </c>
      <c r="H99" s="14">
        <v>0</v>
      </c>
      <c r="I99" s="14">
        <v>0</v>
      </c>
      <c r="J99" s="14">
        <v>1</v>
      </c>
      <c r="K99" s="14">
        <v>1</v>
      </c>
    </row>
    <row r="100" spans="1:11" x14ac:dyDescent="0.25">
      <c r="A100" s="46" t="s">
        <v>753</v>
      </c>
      <c r="B100" s="14">
        <v>0</v>
      </c>
      <c r="C100" s="14">
        <v>0</v>
      </c>
      <c r="D100" s="14">
        <v>0</v>
      </c>
      <c r="E100" s="14">
        <v>0</v>
      </c>
      <c r="F100" s="14">
        <v>0</v>
      </c>
      <c r="G100" s="14">
        <v>28</v>
      </c>
      <c r="H100" s="14">
        <v>67</v>
      </c>
      <c r="I100" s="14">
        <v>66</v>
      </c>
      <c r="J100" s="14">
        <v>60</v>
      </c>
      <c r="K100" s="14">
        <v>39</v>
      </c>
    </row>
    <row r="101" spans="1:11" x14ac:dyDescent="0.25">
      <c r="A101" s="46" t="s">
        <v>120</v>
      </c>
      <c r="B101" s="11">
        <v>8</v>
      </c>
      <c r="C101" s="11">
        <v>7</v>
      </c>
      <c r="D101" s="11">
        <v>8</v>
      </c>
      <c r="E101" s="11">
        <v>7</v>
      </c>
      <c r="F101" s="11">
        <v>9</v>
      </c>
      <c r="G101" s="11">
        <v>6</v>
      </c>
      <c r="H101" s="11">
        <v>5</v>
      </c>
      <c r="I101" s="11">
        <v>5</v>
      </c>
      <c r="J101" s="11">
        <v>8</v>
      </c>
      <c r="K101" s="11">
        <v>7</v>
      </c>
    </row>
    <row r="102" spans="1:11" x14ac:dyDescent="0.25">
      <c r="A102" s="46" t="s">
        <v>216</v>
      </c>
      <c r="B102" s="11">
        <v>8</v>
      </c>
      <c r="C102" s="11">
        <v>8</v>
      </c>
      <c r="D102" s="11">
        <v>7</v>
      </c>
      <c r="E102" s="11">
        <v>8</v>
      </c>
      <c r="F102" s="11">
        <v>11</v>
      </c>
      <c r="G102" s="11">
        <v>7</v>
      </c>
      <c r="H102" s="11">
        <v>9</v>
      </c>
      <c r="I102" s="11">
        <v>9</v>
      </c>
      <c r="J102" s="11">
        <v>7</v>
      </c>
      <c r="K102" s="11">
        <v>8</v>
      </c>
    </row>
    <row r="103" spans="1:11" x14ac:dyDescent="0.25">
      <c r="A103" s="46" t="s">
        <v>220</v>
      </c>
      <c r="B103" s="11">
        <v>37</v>
      </c>
      <c r="C103" s="11">
        <v>40</v>
      </c>
      <c r="D103" s="11">
        <v>44</v>
      </c>
      <c r="E103" s="11">
        <v>45</v>
      </c>
      <c r="F103" s="11">
        <v>36</v>
      </c>
      <c r="G103" s="11">
        <v>37</v>
      </c>
      <c r="H103" s="11">
        <v>35</v>
      </c>
      <c r="I103" s="11">
        <v>38</v>
      </c>
      <c r="J103" s="11">
        <v>30</v>
      </c>
      <c r="K103" s="11">
        <v>32</v>
      </c>
    </row>
    <row r="104" spans="1:11" x14ac:dyDescent="0.25">
      <c r="A104" s="46" t="s">
        <v>224</v>
      </c>
      <c r="B104" s="11">
        <v>38</v>
      </c>
      <c r="C104" s="11">
        <v>33</v>
      </c>
      <c r="D104" s="11">
        <v>24</v>
      </c>
      <c r="E104" s="11">
        <v>27</v>
      </c>
      <c r="F104" s="11">
        <v>34</v>
      </c>
      <c r="G104" s="11">
        <v>33</v>
      </c>
      <c r="H104" s="11">
        <v>29</v>
      </c>
      <c r="I104" s="11">
        <v>29</v>
      </c>
      <c r="J104" s="11">
        <v>39</v>
      </c>
      <c r="K104" s="11">
        <v>33</v>
      </c>
    </row>
    <row r="105" spans="1:11" x14ac:dyDescent="0.25">
      <c r="A105" s="46" t="s">
        <v>97</v>
      </c>
      <c r="B105" s="11">
        <v>1</v>
      </c>
      <c r="C105" s="11">
        <v>2</v>
      </c>
      <c r="D105" s="11">
        <v>2</v>
      </c>
      <c r="E105" s="11">
        <v>3</v>
      </c>
      <c r="F105" s="11">
        <v>2</v>
      </c>
      <c r="G105" s="11">
        <v>1</v>
      </c>
      <c r="H105" s="11">
        <v>3</v>
      </c>
      <c r="I105" s="11">
        <v>3</v>
      </c>
      <c r="J105" s="11">
        <v>3</v>
      </c>
      <c r="K105" s="11">
        <v>3</v>
      </c>
    </row>
    <row r="106" spans="1:11" x14ac:dyDescent="0.25">
      <c r="A106" s="46" t="s">
        <v>101</v>
      </c>
      <c r="B106" s="11">
        <v>35</v>
      </c>
      <c r="C106" s="11">
        <v>43</v>
      </c>
      <c r="D106" s="11">
        <v>47</v>
      </c>
      <c r="E106" s="11">
        <v>44</v>
      </c>
      <c r="F106" s="11">
        <v>51</v>
      </c>
      <c r="G106" s="11">
        <v>0</v>
      </c>
      <c r="H106" s="11">
        <v>0</v>
      </c>
      <c r="I106" s="11">
        <v>0</v>
      </c>
      <c r="J106" s="11">
        <v>0</v>
      </c>
      <c r="K106" s="11">
        <v>0</v>
      </c>
    </row>
    <row r="107" spans="1:11" x14ac:dyDescent="0.25">
      <c r="A107" s="46" t="s">
        <v>103</v>
      </c>
      <c r="B107" s="11">
        <v>0</v>
      </c>
      <c r="C107" s="11">
        <v>0</v>
      </c>
      <c r="D107" s="11">
        <v>0</v>
      </c>
      <c r="E107" s="11">
        <v>2</v>
      </c>
      <c r="F107" s="11">
        <v>2</v>
      </c>
      <c r="G107" s="11">
        <v>0</v>
      </c>
      <c r="H107" s="11">
        <v>0</v>
      </c>
      <c r="I107" s="11">
        <v>0</v>
      </c>
      <c r="J107" s="11">
        <v>0</v>
      </c>
      <c r="K107" s="11">
        <v>0</v>
      </c>
    </row>
    <row r="108" spans="1:11" x14ac:dyDescent="0.25">
      <c r="A108" s="46" t="s">
        <v>80</v>
      </c>
      <c r="B108" s="11">
        <v>0</v>
      </c>
      <c r="C108" s="11">
        <v>3</v>
      </c>
      <c r="D108" s="11">
        <v>18</v>
      </c>
      <c r="E108" s="11">
        <v>18</v>
      </c>
      <c r="F108" s="11">
        <v>19</v>
      </c>
      <c r="G108" s="11">
        <v>2</v>
      </c>
      <c r="H108" s="11">
        <v>1</v>
      </c>
      <c r="I108" s="11">
        <v>1</v>
      </c>
      <c r="J108" s="11">
        <v>0</v>
      </c>
      <c r="K108" s="11">
        <v>0</v>
      </c>
    </row>
    <row r="109" spans="1:11" x14ac:dyDescent="0.25">
      <c r="A109" s="46" t="s">
        <v>139</v>
      </c>
      <c r="B109" s="11">
        <v>1</v>
      </c>
      <c r="C109" s="11">
        <v>0</v>
      </c>
      <c r="D109" s="11">
        <v>0</v>
      </c>
      <c r="E109" s="11">
        <v>0</v>
      </c>
      <c r="F109" s="11">
        <v>0</v>
      </c>
      <c r="G109" s="11">
        <v>0</v>
      </c>
      <c r="H109" s="11">
        <v>0</v>
      </c>
      <c r="I109" s="11">
        <v>0</v>
      </c>
      <c r="J109" s="11">
        <v>0</v>
      </c>
      <c r="K109" s="11">
        <v>0</v>
      </c>
    </row>
    <row r="110" spans="1:11" x14ac:dyDescent="0.25">
      <c r="A110" s="46" t="s">
        <v>362</v>
      </c>
      <c r="B110" s="11">
        <v>6</v>
      </c>
      <c r="C110" s="11">
        <v>6</v>
      </c>
      <c r="D110" s="11">
        <v>2</v>
      </c>
      <c r="E110" s="11">
        <v>1</v>
      </c>
      <c r="F110" s="11">
        <v>0</v>
      </c>
      <c r="G110" s="11">
        <v>0</v>
      </c>
      <c r="H110" s="11">
        <v>0</v>
      </c>
      <c r="I110" s="11">
        <v>0</v>
      </c>
      <c r="J110" s="11">
        <v>0</v>
      </c>
      <c r="K110" s="11">
        <v>0</v>
      </c>
    </row>
    <row r="111" spans="1:11" x14ac:dyDescent="0.25">
      <c r="A111" s="46" t="s">
        <v>232</v>
      </c>
      <c r="B111" s="11">
        <v>27</v>
      </c>
      <c r="C111" s="11">
        <v>21</v>
      </c>
      <c r="D111" s="11">
        <v>17</v>
      </c>
      <c r="E111" s="11">
        <v>17</v>
      </c>
      <c r="F111" s="11">
        <v>21</v>
      </c>
      <c r="G111" s="11">
        <v>23</v>
      </c>
      <c r="H111" s="11">
        <v>23</v>
      </c>
      <c r="I111" s="11">
        <v>22</v>
      </c>
      <c r="J111" s="11">
        <v>22</v>
      </c>
      <c r="K111" s="11">
        <v>19</v>
      </c>
    </row>
    <row r="112" spans="1:11" x14ac:dyDescent="0.25">
      <c r="A112" s="46" t="s">
        <v>244</v>
      </c>
      <c r="B112" s="11">
        <v>10</v>
      </c>
      <c r="C112" s="11">
        <v>8</v>
      </c>
      <c r="D112" s="11">
        <v>8</v>
      </c>
      <c r="E112" s="11">
        <v>9</v>
      </c>
      <c r="F112" s="11">
        <v>8</v>
      </c>
      <c r="G112" s="11">
        <v>8</v>
      </c>
      <c r="H112" s="11">
        <v>14</v>
      </c>
      <c r="I112" s="11">
        <v>14</v>
      </c>
      <c r="J112" s="11">
        <v>12</v>
      </c>
      <c r="K112" s="11">
        <v>15</v>
      </c>
    </row>
    <row r="113" spans="1:12" x14ac:dyDescent="0.25">
      <c r="A113" s="46" t="s">
        <v>246</v>
      </c>
      <c r="B113" s="11">
        <v>10</v>
      </c>
      <c r="C113" s="11">
        <v>9</v>
      </c>
      <c r="D113" s="11">
        <v>7</v>
      </c>
      <c r="E113" s="11">
        <v>9</v>
      </c>
      <c r="F113" s="11">
        <v>6</v>
      </c>
      <c r="G113" s="11">
        <v>9</v>
      </c>
      <c r="H113" s="11">
        <v>3</v>
      </c>
      <c r="I113" s="11">
        <v>0</v>
      </c>
      <c r="J113" s="11">
        <v>0</v>
      </c>
      <c r="K113" s="11">
        <v>0</v>
      </c>
    </row>
    <row r="114" spans="1:12" x14ac:dyDescent="0.25">
      <c r="A114" s="46" t="s">
        <v>248</v>
      </c>
      <c r="B114" s="11">
        <v>0</v>
      </c>
      <c r="C114" s="11">
        <v>0</v>
      </c>
      <c r="D114" s="11">
        <v>0</v>
      </c>
      <c r="E114" s="11">
        <v>2</v>
      </c>
      <c r="F114" s="11">
        <v>6</v>
      </c>
      <c r="G114" s="11">
        <v>7</v>
      </c>
      <c r="H114" s="11">
        <v>6</v>
      </c>
      <c r="I114" s="11">
        <v>5</v>
      </c>
      <c r="J114" s="11">
        <v>5</v>
      </c>
      <c r="K114" s="11">
        <v>4</v>
      </c>
    </row>
    <row r="115" spans="1:12" x14ac:dyDescent="0.25">
      <c r="A115" s="46" t="s">
        <v>250</v>
      </c>
      <c r="B115" s="11">
        <v>7</v>
      </c>
      <c r="C115" s="11">
        <v>10</v>
      </c>
      <c r="D115" s="11">
        <v>6</v>
      </c>
      <c r="E115" s="11">
        <v>7</v>
      </c>
      <c r="F115" s="11">
        <v>10</v>
      </c>
      <c r="G115" s="11">
        <v>7</v>
      </c>
      <c r="H115" s="11">
        <v>7</v>
      </c>
      <c r="I115" s="11">
        <v>4</v>
      </c>
      <c r="J115" s="11">
        <v>6</v>
      </c>
      <c r="K115" s="11">
        <v>12</v>
      </c>
    </row>
    <row r="116" spans="1:12" x14ac:dyDescent="0.25">
      <c r="A116" s="46" t="s">
        <v>252</v>
      </c>
      <c r="B116" s="11">
        <v>42</v>
      </c>
      <c r="C116" s="11">
        <v>44</v>
      </c>
      <c r="D116" s="11">
        <v>41</v>
      </c>
      <c r="E116" s="11">
        <v>41</v>
      </c>
      <c r="F116" s="11">
        <v>35</v>
      </c>
      <c r="G116" s="11">
        <v>31</v>
      </c>
      <c r="H116" s="11">
        <v>18</v>
      </c>
      <c r="I116" s="11">
        <v>14</v>
      </c>
      <c r="J116" s="11">
        <v>19</v>
      </c>
      <c r="K116" s="11">
        <v>20</v>
      </c>
    </row>
    <row r="117" spans="1:12" x14ac:dyDescent="0.25">
      <c r="A117" s="46" t="s">
        <v>262</v>
      </c>
      <c r="B117" s="11">
        <v>27</v>
      </c>
      <c r="C117" s="11">
        <v>26</v>
      </c>
      <c r="D117" s="11">
        <v>25</v>
      </c>
      <c r="E117" s="11">
        <v>29</v>
      </c>
      <c r="F117" s="11">
        <v>29</v>
      </c>
      <c r="G117" s="11">
        <v>19</v>
      </c>
      <c r="H117" s="11">
        <v>20</v>
      </c>
      <c r="I117" s="11">
        <v>27</v>
      </c>
      <c r="J117" s="11">
        <v>29</v>
      </c>
      <c r="K117" s="11">
        <v>27</v>
      </c>
    </row>
    <row r="118" spans="1:12" x14ac:dyDescent="0.25">
      <c r="A118" s="46" t="s">
        <v>370</v>
      </c>
      <c r="B118" s="11">
        <v>0</v>
      </c>
      <c r="C118" s="11">
        <v>0</v>
      </c>
      <c r="D118" s="11">
        <v>0</v>
      </c>
      <c r="E118" s="11">
        <v>1</v>
      </c>
      <c r="F118" s="11">
        <v>1</v>
      </c>
      <c r="G118" s="11">
        <v>0</v>
      </c>
      <c r="H118" s="11">
        <v>0</v>
      </c>
      <c r="I118" s="11">
        <v>0</v>
      </c>
      <c r="J118" s="11">
        <v>0</v>
      </c>
      <c r="K118" s="11">
        <v>0</v>
      </c>
    </row>
    <row r="119" spans="1:12" s="47" customFormat="1" x14ac:dyDescent="0.25">
      <c r="A119" s="46" t="s">
        <v>372</v>
      </c>
      <c r="B119" s="11">
        <v>19</v>
      </c>
      <c r="C119" s="11">
        <v>1</v>
      </c>
      <c r="D119" s="11">
        <v>0</v>
      </c>
      <c r="E119" s="11">
        <v>0</v>
      </c>
      <c r="F119" s="11">
        <v>0</v>
      </c>
      <c r="G119" s="11">
        <v>0</v>
      </c>
      <c r="H119" s="11">
        <v>0</v>
      </c>
      <c r="I119" s="11">
        <v>0</v>
      </c>
      <c r="J119" s="11">
        <v>0</v>
      </c>
      <c r="K119" s="11">
        <v>0</v>
      </c>
    </row>
    <row r="120" spans="1:12" x14ac:dyDescent="0.25">
      <c r="A120" s="46" t="s">
        <v>268</v>
      </c>
      <c r="B120" s="11">
        <v>26</v>
      </c>
      <c r="C120" s="11">
        <v>36</v>
      </c>
      <c r="D120" s="11">
        <v>44</v>
      </c>
      <c r="E120" s="11">
        <v>46</v>
      </c>
      <c r="F120" s="11">
        <v>38</v>
      </c>
      <c r="G120" s="11">
        <v>35</v>
      </c>
      <c r="H120" s="11">
        <v>34</v>
      </c>
      <c r="I120" s="11">
        <v>30</v>
      </c>
      <c r="J120" s="11">
        <v>31</v>
      </c>
      <c r="K120" s="11">
        <v>25</v>
      </c>
      <c r="L120" s="11"/>
    </row>
    <row r="121" spans="1:12" x14ac:dyDescent="0.25">
      <c r="A121" s="46" t="s">
        <v>280</v>
      </c>
      <c r="B121" s="11">
        <v>0</v>
      </c>
      <c r="C121" s="11">
        <v>0</v>
      </c>
      <c r="D121" s="11">
        <v>0</v>
      </c>
      <c r="E121" s="11">
        <v>0</v>
      </c>
      <c r="F121" s="11">
        <v>8</v>
      </c>
      <c r="G121" s="11">
        <v>11</v>
      </c>
      <c r="H121" s="11">
        <v>17</v>
      </c>
      <c r="I121" s="11">
        <v>17</v>
      </c>
      <c r="J121" s="11">
        <v>18</v>
      </c>
      <c r="K121" s="11">
        <v>12</v>
      </c>
    </row>
    <row r="122" spans="1:12" x14ac:dyDescent="0.25">
      <c r="A122" s="46" t="s">
        <v>743</v>
      </c>
      <c r="B122" s="14">
        <v>0</v>
      </c>
      <c r="C122" s="14">
        <v>0</v>
      </c>
      <c r="D122" s="14">
        <v>0</v>
      </c>
      <c r="E122" s="14">
        <v>0</v>
      </c>
      <c r="F122" s="14">
        <v>0</v>
      </c>
      <c r="G122" s="14">
        <v>0</v>
      </c>
      <c r="H122" s="14">
        <v>0</v>
      </c>
      <c r="I122" s="14">
        <v>0</v>
      </c>
      <c r="J122" s="14">
        <v>0</v>
      </c>
      <c r="K122" s="14">
        <v>5</v>
      </c>
    </row>
    <row r="123" spans="1:12" x14ac:dyDescent="0.25">
      <c r="A123" s="45" t="s">
        <v>438</v>
      </c>
      <c r="B123" s="11">
        <v>347</v>
      </c>
      <c r="C123" s="11">
        <v>331</v>
      </c>
      <c r="D123" s="11">
        <v>337</v>
      </c>
      <c r="E123" s="11">
        <v>350</v>
      </c>
      <c r="F123" s="11">
        <v>369</v>
      </c>
      <c r="G123" s="11">
        <v>303</v>
      </c>
      <c r="H123" s="11">
        <v>337</v>
      </c>
      <c r="I123" s="11">
        <v>326</v>
      </c>
      <c r="J123" s="11">
        <v>326</v>
      </c>
      <c r="K123" s="11">
        <v>301</v>
      </c>
    </row>
    <row r="124" spans="1:12" x14ac:dyDescent="0.25">
      <c r="A124" s="45" t="s">
        <v>300</v>
      </c>
      <c r="B124" s="14"/>
      <c r="C124" s="14"/>
      <c r="D124" s="14"/>
      <c r="E124" s="14"/>
      <c r="F124" s="14"/>
      <c r="G124" s="14"/>
      <c r="H124" s="14"/>
      <c r="I124" s="14"/>
      <c r="J124" s="14"/>
      <c r="K124" s="14"/>
    </row>
    <row r="125" spans="1:12" x14ac:dyDescent="0.25">
      <c r="A125" s="46" t="s">
        <v>112</v>
      </c>
      <c r="B125" s="11">
        <v>0</v>
      </c>
      <c r="C125" s="11">
        <v>0</v>
      </c>
      <c r="D125" s="11">
        <v>0</v>
      </c>
      <c r="E125" s="11">
        <v>0</v>
      </c>
      <c r="F125" s="11">
        <v>0</v>
      </c>
      <c r="G125" s="11">
        <v>1</v>
      </c>
      <c r="H125" s="11">
        <v>10</v>
      </c>
      <c r="I125" s="11">
        <v>28</v>
      </c>
      <c r="J125" s="11">
        <v>39</v>
      </c>
      <c r="K125" s="11">
        <v>46</v>
      </c>
    </row>
    <row r="126" spans="1:12" x14ac:dyDescent="0.25">
      <c r="A126" s="45" t="s">
        <v>445</v>
      </c>
      <c r="B126" s="11">
        <v>0</v>
      </c>
      <c r="C126" s="11">
        <v>0</v>
      </c>
      <c r="D126" s="11">
        <v>0</v>
      </c>
      <c r="E126" s="11">
        <v>0</v>
      </c>
      <c r="F126" s="11">
        <v>0</v>
      </c>
      <c r="G126" s="11">
        <v>1</v>
      </c>
      <c r="H126" s="11">
        <v>10</v>
      </c>
      <c r="I126" s="11">
        <v>28</v>
      </c>
      <c r="J126" s="11">
        <v>39</v>
      </c>
      <c r="K126" s="11">
        <v>46</v>
      </c>
    </row>
    <row r="127" spans="1:12" x14ac:dyDescent="0.25">
      <c r="A127" s="66" t="s">
        <v>407</v>
      </c>
      <c r="B127" s="67">
        <v>1442</v>
      </c>
      <c r="C127" s="67">
        <v>1521</v>
      </c>
      <c r="D127" s="67">
        <v>1441</v>
      </c>
      <c r="E127" s="67">
        <v>1402</v>
      </c>
      <c r="F127" s="67">
        <v>1375</v>
      </c>
      <c r="G127" s="67">
        <v>1277</v>
      </c>
      <c r="H127" s="67">
        <v>1233</v>
      </c>
      <c r="I127" s="67">
        <v>1231</v>
      </c>
      <c r="J127" s="67">
        <v>1364</v>
      </c>
      <c r="K127" s="67">
        <v>1421</v>
      </c>
    </row>
  </sheetData>
  <hyperlinks>
    <hyperlink ref="M2:O3" location="'Table of Contents'!A1" display="Click here to return to Table of Contents" xr:uid="{0BAE6CE1-2F0D-46BB-B10D-8919F2770E5D}"/>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7073-1226-4E8B-917E-24D5DBCA84BD}">
  <sheetPr>
    <tabColor rgb="FF0070C0"/>
  </sheetPr>
  <dimension ref="A1:AZ133"/>
  <sheetViews>
    <sheetView zoomScale="85" zoomScaleNormal="85" workbookViewId="0"/>
  </sheetViews>
  <sheetFormatPr defaultRowHeight="15" x14ac:dyDescent="0.25"/>
  <cols>
    <col min="2" max="2" width="12" customWidth="1"/>
    <col min="15" max="15" width="11.85546875" bestFit="1" customWidth="1"/>
    <col min="16" max="16" width="21.5703125" bestFit="1" customWidth="1"/>
    <col min="17" max="17" width="18.42578125" bestFit="1" customWidth="1"/>
    <col min="18" max="18" width="20.42578125" bestFit="1" customWidth="1"/>
    <col min="19" max="19" width="21.42578125" bestFit="1" customWidth="1"/>
    <col min="20" max="20" width="25.85546875" bestFit="1" customWidth="1"/>
    <col min="21" max="21" width="20" bestFit="1" customWidth="1"/>
    <col min="22" max="22" width="24.42578125" bestFit="1" customWidth="1"/>
    <col min="23" max="23" width="24.5703125" bestFit="1" customWidth="1"/>
    <col min="24" max="24" width="11.28515625" bestFit="1" customWidth="1"/>
    <col min="25" max="25" width="9.42578125" customWidth="1"/>
    <col min="29" max="52" width="8.7109375" style="47"/>
  </cols>
  <sheetData>
    <row r="1" spans="1:52" x14ac:dyDescent="0.25">
      <c r="A1" s="10" t="s">
        <v>53</v>
      </c>
      <c r="B1" s="10" t="s">
        <v>54</v>
      </c>
      <c r="C1" s="10" t="s">
        <v>55</v>
      </c>
      <c r="D1" t="s">
        <v>324</v>
      </c>
      <c r="E1" t="s">
        <v>31</v>
      </c>
      <c r="F1" t="s">
        <v>32</v>
      </c>
      <c r="G1" t="s">
        <v>33</v>
      </c>
      <c r="H1" t="s">
        <v>34</v>
      </c>
      <c r="I1" t="s">
        <v>35</v>
      </c>
      <c r="J1" t="s">
        <v>36</v>
      </c>
      <c r="K1" t="s">
        <v>325</v>
      </c>
      <c r="L1" t="s">
        <v>326</v>
      </c>
      <c r="M1" t="s">
        <v>327</v>
      </c>
      <c r="O1" t="s">
        <v>508</v>
      </c>
    </row>
    <row r="2" spans="1:52" x14ac:dyDescent="0.25">
      <c r="A2" s="10" t="s">
        <v>37</v>
      </c>
      <c r="B2" s="10" t="s">
        <v>346</v>
      </c>
      <c r="C2" s="10" t="s">
        <v>65</v>
      </c>
      <c r="D2" t="s">
        <v>39</v>
      </c>
      <c r="E2" t="s">
        <v>39</v>
      </c>
      <c r="F2" t="s">
        <v>39</v>
      </c>
      <c r="G2" t="s">
        <v>39</v>
      </c>
      <c r="H2" t="s">
        <v>39</v>
      </c>
      <c r="I2" t="s">
        <v>39</v>
      </c>
      <c r="J2" t="s">
        <v>39</v>
      </c>
      <c r="K2" t="s">
        <v>39</v>
      </c>
      <c r="L2" t="s">
        <v>39</v>
      </c>
      <c r="M2" t="s">
        <v>39</v>
      </c>
      <c r="O2" t="s">
        <v>394</v>
      </c>
      <c r="P2" s="10" t="s">
        <v>411</v>
      </c>
      <c r="Q2" s="10" t="s">
        <v>412</v>
      </c>
      <c r="R2">
        <v>2014</v>
      </c>
      <c r="S2">
        <v>2015</v>
      </c>
      <c r="T2">
        <v>2016</v>
      </c>
      <c r="U2">
        <v>2017</v>
      </c>
      <c r="V2">
        <v>2018</v>
      </c>
      <c r="W2">
        <v>2019</v>
      </c>
      <c r="X2">
        <v>2020</v>
      </c>
      <c r="Y2">
        <v>2021</v>
      </c>
      <c r="Z2">
        <v>2022</v>
      </c>
      <c r="AA2">
        <v>2023</v>
      </c>
      <c r="AB2" s="47"/>
      <c r="AZ2"/>
    </row>
    <row r="3" spans="1:52" x14ac:dyDescent="0.25">
      <c r="A3" s="10" t="s">
        <v>40</v>
      </c>
      <c r="B3" s="10" t="s">
        <v>66</v>
      </c>
      <c r="C3" s="10" t="s">
        <v>67</v>
      </c>
      <c r="D3">
        <v>19</v>
      </c>
      <c r="E3">
        <v>27</v>
      </c>
      <c r="F3">
        <v>21</v>
      </c>
      <c r="G3">
        <v>22</v>
      </c>
      <c r="H3">
        <v>36</v>
      </c>
      <c r="I3">
        <v>31</v>
      </c>
      <c r="J3">
        <v>14</v>
      </c>
      <c r="K3">
        <v>12</v>
      </c>
      <c r="L3">
        <v>15</v>
      </c>
      <c r="M3">
        <v>10</v>
      </c>
      <c r="O3" t="s">
        <v>292</v>
      </c>
      <c r="P3" s="10" t="s">
        <v>66</v>
      </c>
      <c r="Q3" s="10" t="s">
        <v>67</v>
      </c>
      <c r="R3">
        <f>D3</f>
        <v>19</v>
      </c>
      <c r="S3">
        <f t="shared" ref="S3:AA3" si="0">E3</f>
        <v>27</v>
      </c>
      <c r="T3">
        <f t="shared" si="0"/>
        <v>21</v>
      </c>
      <c r="U3">
        <f t="shared" si="0"/>
        <v>22</v>
      </c>
      <c r="V3">
        <f t="shared" si="0"/>
        <v>36</v>
      </c>
      <c r="W3">
        <f t="shared" si="0"/>
        <v>31</v>
      </c>
      <c r="X3">
        <f t="shared" si="0"/>
        <v>14</v>
      </c>
      <c r="Y3">
        <f t="shared" si="0"/>
        <v>12</v>
      </c>
      <c r="Z3">
        <f t="shared" si="0"/>
        <v>15</v>
      </c>
      <c r="AA3">
        <f t="shared" si="0"/>
        <v>10</v>
      </c>
    </row>
    <row r="4" spans="1:52" x14ac:dyDescent="0.25">
      <c r="B4" s="10" t="s">
        <v>349</v>
      </c>
      <c r="C4" s="10" t="s">
        <v>350</v>
      </c>
      <c r="D4">
        <v>0</v>
      </c>
      <c r="E4">
        <v>0</v>
      </c>
      <c r="F4">
        <v>0</v>
      </c>
      <c r="G4">
        <v>1</v>
      </c>
      <c r="H4">
        <v>0</v>
      </c>
      <c r="I4">
        <v>0</v>
      </c>
      <c r="J4">
        <v>0</v>
      </c>
      <c r="K4">
        <v>0</v>
      </c>
      <c r="L4">
        <v>0</v>
      </c>
      <c r="M4">
        <v>0</v>
      </c>
      <c r="O4" s="35" t="s">
        <v>292</v>
      </c>
      <c r="P4" s="79" t="s">
        <v>349</v>
      </c>
      <c r="Q4" s="79" t="s">
        <v>350</v>
      </c>
      <c r="R4" s="35">
        <f>D4</f>
        <v>0</v>
      </c>
      <c r="S4" s="35">
        <f t="shared" ref="S4" si="1">E4</f>
        <v>0</v>
      </c>
      <c r="T4" s="35">
        <f t="shared" ref="T4" si="2">F4</f>
        <v>0</v>
      </c>
      <c r="U4" s="35">
        <f t="shared" ref="U4" si="3">G4</f>
        <v>1</v>
      </c>
      <c r="V4" s="35">
        <f t="shared" ref="V4" si="4">H4</f>
        <v>0</v>
      </c>
      <c r="W4" s="35">
        <f t="shared" ref="W4" si="5">I4</f>
        <v>0</v>
      </c>
      <c r="X4" s="35">
        <f t="shared" ref="X4" si="6">J4</f>
        <v>0</v>
      </c>
      <c r="Y4" s="35">
        <f t="shared" ref="Y4" si="7">K4</f>
        <v>0</v>
      </c>
      <c r="Z4" s="35">
        <f t="shared" ref="Z4" si="8">L4</f>
        <v>0</v>
      </c>
      <c r="AA4" s="35">
        <f t="shared" ref="AA4" si="9">M4</f>
        <v>0</v>
      </c>
    </row>
    <row r="5" spans="1:52" x14ac:dyDescent="0.25">
      <c r="A5" s="10" t="s">
        <v>72</v>
      </c>
      <c r="D5" t="s">
        <v>39</v>
      </c>
      <c r="E5" t="s">
        <v>39</v>
      </c>
      <c r="F5" t="s">
        <v>39</v>
      </c>
      <c r="G5" t="s">
        <v>39</v>
      </c>
      <c r="H5" t="s">
        <v>39</v>
      </c>
      <c r="I5" t="s">
        <v>39</v>
      </c>
      <c r="J5" t="s">
        <v>39</v>
      </c>
      <c r="K5" t="s">
        <v>39</v>
      </c>
      <c r="L5" t="s">
        <v>39</v>
      </c>
      <c r="M5" t="s">
        <v>39</v>
      </c>
      <c r="O5" s="81" t="s">
        <v>296</v>
      </c>
      <c r="P5" s="10" t="s">
        <v>74</v>
      </c>
      <c r="Q5" s="10" t="s">
        <v>75</v>
      </c>
      <c r="R5" s="40">
        <f>D8</f>
        <v>6</v>
      </c>
      <c r="S5" s="40">
        <f t="shared" ref="S5:AA5" si="10">E8</f>
        <v>10</v>
      </c>
      <c r="T5" s="40">
        <f t="shared" si="10"/>
        <v>9</v>
      </c>
      <c r="U5" s="40">
        <f t="shared" si="10"/>
        <v>11</v>
      </c>
      <c r="V5" s="40">
        <f t="shared" si="10"/>
        <v>14</v>
      </c>
      <c r="W5" s="40">
        <f t="shared" si="10"/>
        <v>10</v>
      </c>
      <c r="X5" s="40">
        <f t="shared" si="10"/>
        <v>6</v>
      </c>
      <c r="Y5" s="40">
        <f t="shared" si="10"/>
        <v>7</v>
      </c>
      <c r="Z5" s="40">
        <f t="shared" si="10"/>
        <v>10</v>
      </c>
      <c r="AA5" s="40">
        <f t="shared" si="10"/>
        <v>10</v>
      </c>
    </row>
    <row r="6" spans="1:52" x14ac:dyDescent="0.25">
      <c r="A6" s="10" t="s">
        <v>73</v>
      </c>
      <c r="D6">
        <v>19</v>
      </c>
      <c r="E6">
        <v>27</v>
      </c>
      <c r="F6">
        <v>21</v>
      </c>
      <c r="G6">
        <v>23</v>
      </c>
      <c r="H6">
        <v>36</v>
      </c>
      <c r="I6">
        <v>31</v>
      </c>
      <c r="J6">
        <v>14</v>
      </c>
      <c r="K6">
        <v>12</v>
      </c>
      <c r="L6">
        <v>15</v>
      </c>
      <c r="M6">
        <v>10</v>
      </c>
      <c r="O6" s="10" t="s">
        <v>296</v>
      </c>
      <c r="P6" s="10" t="s">
        <v>76</v>
      </c>
      <c r="Q6" s="10" t="s">
        <v>77</v>
      </c>
      <c r="R6">
        <f t="shared" ref="R6:R9" si="11">D9</f>
        <v>11</v>
      </c>
      <c r="S6">
        <f t="shared" ref="S6:S10" si="12">E9</f>
        <v>7</v>
      </c>
      <c r="T6">
        <f t="shared" ref="T6:T10" si="13">F9</f>
        <v>4</v>
      </c>
      <c r="U6">
        <f t="shared" ref="U6:U10" si="14">G9</f>
        <v>5</v>
      </c>
      <c r="V6">
        <f t="shared" ref="V6:V10" si="15">H9</f>
        <v>4</v>
      </c>
      <c r="W6">
        <f t="shared" ref="W6:W10" si="16">I9</f>
        <v>2</v>
      </c>
      <c r="X6">
        <f t="shared" ref="X6:X10" si="17">J9</f>
        <v>1</v>
      </c>
      <c r="Y6">
        <f t="shared" ref="Y6:Y10" si="18">K9</f>
        <v>1</v>
      </c>
      <c r="Z6">
        <f t="shared" ref="Z6:Z10" si="19">L9</f>
        <v>1</v>
      </c>
      <c r="AA6">
        <f t="shared" ref="AA6:AA10" si="20">M9</f>
        <v>2</v>
      </c>
    </row>
    <row r="7" spans="1:52" x14ac:dyDescent="0.25">
      <c r="O7" s="10" t="s">
        <v>296</v>
      </c>
      <c r="P7" s="10" t="s">
        <v>78</v>
      </c>
      <c r="Q7" s="10" t="s">
        <v>79</v>
      </c>
      <c r="R7">
        <f t="shared" si="11"/>
        <v>23</v>
      </c>
      <c r="S7">
        <f t="shared" si="12"/>
        <v>26</v>
      </c>
      <c r="T7">
        <f t="shared" si="13"/>
        <v>28</v>
      </c>
      <c r="U7">
        <f t="shared" si="14"/>
        <v>30</v>
      </c>
      <c r="V7">
        <f t="shared" si="15"/>
        <v>47</v>
      </c>
      <c r="W7">
        <f t="shared" si="16"/>
        <v>35</v>
      </c>
      <c r="X7">
        <f t="shared" si="17"/>
        <v>46</v>
      </c>
      <c r="Y7">
        <f t="shared" si="18"/>
        <v>41</v>
      </c>
      <c r="Z7">
        <f t="shared" si="19"/>
        <v>40</v>
      </c>
      <c r="AA7">
        <f t="shared" si="20"/>
        <v>60</v>
      </c>
    </row>
    <row r="8" spans="1:52" x14ac:dyDescent="0.25">
      <c r="A8" s="10" t="s">
        <v>44</v>
      </c>
      <c r="B8" s="10" t="s">
        <v>74</v>
      </c>
      <c r="C8" s="10" t="s">
        <v>75</v>
      </c>
      <c r="D8">
        <v>6</v>
      </c>
      <c r="E8">
        <v>10</v>
      </c>
      <c r="F8">
        <v>9</v>
      </c>
      <c r="G8">
        <v>11</v>
      </c>
      <c r="H8">
        <v>14</v>
      </c>
      <c r="I8">
        <v>10</v>
      </c>
      <c r="J8">
        <v>6</v>
      </c>
      <c r="K8">
        <v>7</v>
      </c>
      <c r="L8">
        <v>10</v>
      </c>
      <c r="M8">
        <v>10</v>
      </c>
      <c r="O8" s="10" t="s">
        <v>296</v>
      </c>
      <c r="P8" s="10" t="s">
        <v>80</v>
      </c>
      <c r="Q8" s="10" t="s">
        <v>81</v>
      </c>
      <c r="R8">
        <f t="shared" si="11"/>
        <v>1</v>
      </c>
      <c r="S8">
        <f t="shared" si="12"/>
        <v>0</v>
      </c>
      <c r="T8">
        <f t="shared" si="13"/>
        <v>3</v>
      </c>
      <c r="U8">
        <f t="shared" si="14"/>
        <v>15</v>
      </c>
      <c r="V8">
        <f t="shared" si="15"/>
        <v>16</v>
      </c>
      <c r="W8">
        <f t="shared" si="16"/>
        <v>6</v>
      </c>
      <c r="X8">
        <f t="shared" si="17"/>
        <v>3</v>
      </c>
      <c r="Y8">
        <f t="shared" si="18"/>
        <v>3</v>
      </c>
      <c r="Z8">
        <f t="shared" si="19"/>
        <v>0</v>
      </c>
      <c r="AA8">
        <f t="shared" si="20"/>
        <v>0</v>
      </c>
    </row>
    <row r="9" spans="1:52" x14ac:dyDescent="0.25">
      <c r="B9" s="10" t="s">
        <v>76</v>
      </c>
      <c r="C9" s="10" t="s">
        <v>77</v>
      </c>
      <c r="D9">
        <v>11</v>
      </c>
      <c r="E9">
        <v>7</v>
      </c>
      <c r="F9">
        <v>4</v>
      </c>
      <c r="G9">
        <v>5</v>
      </c>
      <c r="H9">
        <v>4</v>
      </c>
      <c r="I9">
        <v>2</v>
      </c>
      <c r="J9">
        <v>1</v>
      </c>
      <c r="K9">
        <v>1</v>
      </c>
      <c r="L9">
        <v>1</v>
      </c>
      <c r="M9">
        <v>2</v>
      </c>
      <c r="O9" s="10" t="s">
        <v>296</v>
      </c>
      <c r="P9" s="10" t="s">
        <v>84</v>
      </c>
      <c r="Q9" s="10" t="s">
        <v>85</v>
      </c>
      <c r="R9">
        <f t="shared" si="11"/>
        <v>0</v>
      </c>
      <c r="S9">
        <f t="shared" si="12"/>
        <v>0</v>
      </c>
      <c r="T9">
        <f t="shared" si="13"/>
        <v>0</v>
      </c>
      <c r="U9">
        <f t="shared" si="14"/>
        <v>0</v>
      </c>
      <c r="V9">
        <f t="shared" si="15"/>
        <v>0</v>
      </c>
      <c r="W9">
        <f t="shared" si="16"/>
        <v>0</v>
      </c>
      <c r="X9">
        <f t="shared" si="17"/>
        <v>1</v>
      </c>
      <c r="Y9">
        <f t="shared" si="18"/>
        <v>9</v>
      </c>
      <c r="Z9">
        <f t="shared" si="19"/>
        <v>25</v>
      </c>
      <c r="AA9">
        <f t="shared" si="20"/>
        <v>39</v>
      </c>
    </row>
    <row r="10" spans="1:52" x14ac:dyDescent="0.25">
      <c r="B10" s="10" t="s">
        <v>78</v>
      </c>
      <c r="C10" s="10" t="s">
        <v>79</v>
      </c>
      <c r="D10">
        <v>23</v>
      </c>
      <c r="E10">
        <v>26</v>
      </c>
      <c r="F10">
        <v>28</v>
      </c>
      <c r="G10">
        <v>30</v>
      </c>
      <c r="H10">
        <v>47</v>
      </c>
      <c r="I10">
        <v>35</v>
      </c>
      <c r="J10">
        <v>46</v>
      </c>
      <c r="K10">
        <v>41</v>
      </c>
      <c r="L10">
        <v>40</v>
      </c>
      <c r="M10">
        <v>60</v>
      </c>
      <c r="O10" s="79" t="s">
        <v>296</v>
      </c>
      <c r="P10" s="79" t="s">
        <v>616</v>
      </c>
      <c r="Q10" s="79" t="s">
        <v>617</v>
      </c>
      <c r="R10" s="35">
        <f>D13</f>
        <v>0</v>
      </c>
      <c r="S10" s="35">
        <f t="shared" si="12"/>
        <v>0</v>
      </c>
      <c r="T10" s="35">
        <f t="shared" si="13"/>
        <v>0</v>
      </c>
      <c r="U10" s="35">
        <f t="shared" si="14"/>
        <v>0</v>
      </c>
      <c r="V10" s="35">
        <f t="shared" si="15"/>
        <v>0</v>
      </c>
      <c r="W10" s="35">
        <f t="shared" si="16"/>
        <v>0</v>
      </c>
      <c r="X10" s="35">
        <f t="shared" si="17"/>
        <v>0</v>
      </c>
      <c r="Y10" s="35">
        <f t="shared" si="18"/>
        <v>1</v>
      </c>
      <c r="Z10" s="35">
        <f t="shared" si="19"/>
        <v>0</v>
      </c>
      <c r="AA10" s="35">
        <f t="shared" si="20"/>
        <v>0</v>
      </c>
    </row>
    <row r="11" spans="1:52" x14ac:dyDescent="0.25">
      <c r="B11" s="10" t="s">
        <v>80</v>
      </c>
      <c r="C11" s="10" t="s">
        <v>81</v>
      </c>
      <c r="D11">
        <v>1</v>
      </c>
      <c r="E11">
        <v>0</v>
      </c>
      <c r="F11">
        <v>3</v>
      </c>
      <c r="G11">
        <v>15</v>
      </c>
      <c r="H11">
        <v>16</v>
      </c>
      <c r="I11">
        <v>6</v>
      </c>
      <c r="J11">
        <v>3</v>
      </c>
      <c r="K11">
        <v>3</v>
      </c>
      <c r="L11">
        <v>0</v>
      </c>
      <c r="M11">
        <v>0</v>
      </c>
      <c r="O11" t="s">
        <v>297</v>
      </c>
      <c r="P11" s="10" t="s">
        <v>730</v>
      </c>
      <c r="Q11" s="10" t="s">
        <v>731</v>
      </c>
      <c r="R11">
        <f>D17</f>
        <v>0</v>
      </c>
      <c r="S11">
        <f t="shared" ref="S11:AA11" si="21">E17</f>
        <v>0</v>
      </c>
      <c r="T11">
        <f t="shared" si="21"/>
        <v>0</v>
      </c>
      <c r="U11">
        <f t="shared" si="21"/>
        <v>0</v>
      </c>
      <c r="V11">
        <f t="shared" si="21"/>
        <v>0</v>
      </c>
      <c r="W11">
        <f t="shared" si="21"/>
        <v>0</v>
      </c>
      <c r="X11">
        <f t="shared" si="21"/>
        <v>0</v>
      </c>
      <c r="Y11">
        <f t="shared" si="21"/>
        <v>0</v>
      </c>
      <c r="Z11">
        <f t="shared" si="21"/>
        <v>0</v>
      </c>
      <c r="AA11">
        <f t="shared" si="21"/>
        <v>1</v>
      </c>
    </row>
    <row r="12" spans="1:52" x14ac:dyDescent="0.25">
      <c r="B12" s="10" t="s">
        <v>84</v>
      </c>
      <c r="C12" s="10" t="s">
        <v>85</v>
      </c>
      <c r="D12">
        <v>0</v>
      </c>
      <c r="E12">
        <v>0</v>
      </c>
      <c r="F12">
        <v>0</v>
      </c>
      <c r="G12">
        <v>0</v>
      </c>
      <c r="H12">
        <v>0</v>
      </c>
      <c r="I12">
        <v>0</v>
      </c>
      <c r="J12">
        <v>1</v>
      </c>
      <c r="K12">
        <v>9</v>
      </c>
      <c r="L12">
        <v>25</v>
      </c>
      <c r="M12">
        <v>39</v>
      </c>
      <c r="O12" t="s">
        <v>297</v>
      </c>
      <c r="P12" s="10" t="s">
        <v>97</v>
      </c>
      <c r="Q12" s="10" t="s">
        <v>98</v>
      </c>
      <c r="R12">
        <f t="shared" ref="R12:R16" si="22">D18</f>
        <v>0</v>
      </c>
      <c r="S12">
        <f t="shared" ref="S12:S19" si="23">E18</f>
        <v>0</v>
      </c>
      <c r="T12">
        <f t="shared" ref="T12:T19" si="24">F18</f>
        <v>0</v>
      </c>
      <c r="U12">
        <f t="shared" ref="U12:U19" si="25">G18</f>
        <v>0</v>
      </c>
      <c r="V12">
        <f t="shared" ref="V12:V19" si="26">H18</f>
        <v>0</v>
      </c>
      <c r="W12">
        <f t="shared" ref="W12:W19" si="27">I18</f>
        <v>5</v>
      </c>
      <c r="X12">
        <f t="shared" ref="X12:X19" si="28">J18</f>
        <v>5</v>
      </c>
      <c r="Y12">
        <f t="shared" ref="Y12:Y19" si="29">K18</f>
        <v>4</v>
      </c>
      <c r="Z12">
        <f t="shared" ref="Z12:Z19" si="30">L18</f>
        <v>8</v>
      </c>
      <c r="AA12">
        <f t="shared" ref="AA12:AA19" si="31">M18</f>
        <v>8</v>
      </c>
    </row>
    <row r="13" spans="1:52" x14ac:dyDescent="0.25">
      <c r="B13" s="10" t="s">
        <v>616</v>
      </c>
      <c r="C13" s="10" t="s">
        <v>617</v>
      </c>
      <c r="D13">
        <v>0</v>
      </c>
      <c r="E13">
        <v>0</v>
      </c>
      <c r="F13">
        <v>0</v>
      </c>
      <c r="G13">
        <v>0</v>
      </c>
      <c r="H13">
        <v>0</v>
      </c>
      <c r="I13">
        <v>0</v>
      </c>
      <c r="J13">
        <v>0</v>
      </c>
      <c r="K13">
        <v>1</v>
      </c>
      <c r="L13">
        <v>0</v>
      </c>
      <c r="M13">
        <v>0</v>
      </c>
      <c r="O13" t="s">
        <v>297</v>
      </c>
      <c r="P13" s="10" t="s">
        <v>101</v>
      </c>
      <c r="Q13" s="10" t="s">
        <v>102</v>
      </c>
      <c r="R13">
        <f t="shared" si="22"/>
        <v>0</v>
      </c>
      <c r="S13">
        <f t="shared" si="23"/>
        <v>0</v>
      </c>
      <c r="T13">
        <f t="shared" si="24"/>
        <v>0</v>
      </c>
      <c r="U13">
        <f t="shared" si="25"/>
        <v>0</v>
      </c>
      <c r="V13">
        <f t="shared" si="26"/>
        <v>0</v>
      </c>
      <c r="W13">
        <f t="shared" si="27"/>
        <v>47</v>
      </c>
      <c r="X13">
        <f t="shared" si="28"/>
        <v>56</v>
      </c>
      <c r="Y13">
        <f t="shared" si="29"/>
        <v>46</v>
      </c>
      <c r="Z13">
        <f t="shared" si="30"/>
        <v>55</v>
      </c>
      <c r="AA13">
        <f t="shared" si="31"/>
        <v>63</v>
      </c>
    </row>
    <row r="14" spans="1:52" x14ac:dyDescent="0.25">
      <c r="A14" s="10" t="s">
        <v>72</v>
      </c>
      <c r="D14" t="s">
        <v>39</v>
      </c>
      <c r="E14" t="s">
        <v>39</v>
      </c>
      <c r="F14" t="s">
        <v>39</v>
      </c>
      <c r="G14" t="s">
        <v>39</v>
      </c>
      <c r="H14" t="s">
        <v>39</v>
      </c>
      <c r="I14" t="s">
        <v>39</v>
      </c>
      <c r="J14" t="s">
        <v>39</v>
      </c>
      <c r="K14" t="s">
        <v>39</v>
      </c>
      <c r="L14" t="s">
        <v>39</v>
      </c>
      <c r="M14" t="s">
        <v>39</v>
      </c>
      <c r="O14" t="s">
        <v>297</v>
      </c>
      <c r="P14" s="10" t="s">
        <v>103</v>
      </c>
      <c r="Q14" s="10" t="s">
        <v>104</v>
      </c>
      <c r="R14">
        <f t="shared" si="22"/>
        <v>0</v>
      </c>
      <c r="S14">
        <f t="shared" si="23"/>
        <v>0</v>
      </c>
      <c r="T14">
        <f t="shared" si="24"/>
        <v>0</v>
      </c>
      <c r="U14">
        <f t="shared" si="25"/>
        <v>0</v>
      </c>
      <c r="V14">
        <f t="shared" si="26"/>
        <v>0</v>
      </c>
      <c r="W14">
        <f t="shared" si="27"/>
        <v>4</v>
      </c>
      <c r="X14">
        <f t="shared" si="28"/>
        <v>6</v>
      </c>
      <c r="Y14">
        <f t="shared" si="29"/>
        <v>5</v>
      </c>
      <c r="Z14">
        <f t="shared" si="30"/>
        <v>7</v>
      </c>
      <c r="AA14">
        <f t="shared" si="31"/>
        <v>11</v>
      </c>
    </row>
    <row r="15" spans="1:52" x14ac:dyDescent="0.25">
      <c r="A15" s="10" t="s">
        <v>73</v>
      </c>
      <c r="D15">
        <v>41</v>
      </c>
      <c r="E15">
        <v>43</v>
      </c>
      <c r="F15">
        <v>44</v>
      </c>
      <c r="G15">
        <v>61</v>
      </c>
      <c r="H15">
        <v>81</v>
      </c>
      <c r="I15">
        <v>53</v>
      </c>
      <c r="J15">
        <v>57</v>
      </c>
      <c r="K15">
        <v>62</v>
      </c>
      <c r="L15">
        <v>76</v>
      </c>
      <c r="M15">
        <v>111</v>
      </c>
      <c r="O15" t="s">
        <v>297</v>
      </c>
      <c r="P15" s="10" t="s">
        <v>80</v>
      </c>
      <c r="Q15" s="10" t="s">
        <v>81</v>
      </c>
      <c r="R15">
        <f t="shared" si="22"/>
        <v>0</v>
      </c>
      <c r="S15">
        <f t="shared" si="23"/>
        <v>0</v>
      </c>
      <c r="T15">
        <f t="shared" si="24"/>
        <v>0</v>
      </c>
      <c r="U15">
        <f t="shared" si="25"/>
        <v>0</v>
      </c>
      <c r="V15">
        <f t="shared" si="26"/>
        <v>0</v>
      </c>
      <c r="W15">
        <f t="shared" si="27"/>
        <v>20</v>
      </c>
      <c r="X15">
        <f t="shared" si="28"/>
        <v>17</v>
      </c>
      <c r="Y15">
        <f t="shared" si="29"/>
        <v>21</v>
      </c>
      <c r="Z15">
        <f t="shared" si="30"/>
        <v>39</v>
      </c>
      <c r="AA15">
        <f t="shared" si="31"/>
        <v>76</v>
      </c>
    </row>
    <row r="16" spans="1:52" x14ac:dyDescent="0.25">
      <c r="B16" s="10"/>
      <c r="C16" s="10"/>
      <c r="O16" t="s">
        <v>297</v>
      </c>
      <c r="P16" s="10" t="s">
        <v>618</v>
      </c>
      <c r="Q16" s="10" t="s">
        <v>619</v>
      </c>
      <c r="R16">
        <f t="shared" si="22"/>
        <v>0</v>
      </c>
      <c r="S16">
        <f t="shared" si="23"/>
        <v>0</v>
      </c>
      <c r="T16">
        <f t="shared" si="24"/>
        <v>0</v>
      </c>
      <c r="U16">
        <f t="shared" si="25"/>
        <v>0</v>
      </c>
      <c r="V16">
        <f t="shared" si="26"/>
        <v>0</v>
      </c>
      <c r="W16">
        <f t="shared" si="27"/>
        <v>0</v>
      </c>
      <c r="X16">
        <f t="shared" si="28"/>
        <v>0</v>
      </c>
      <c r="Y16">
        <f t="shared" si="29"/>
        <v>1</v>
      </c>
      <c r="Z16">
        <f t="shared" si="30"/>
        <v>0</v>
      </c>
      <c r="AA16">
        <f t="shared" si="31"/>
        <v>2</v>
      </c>
    </row>
    <row r="17" spans="1:27" x14ac:dyDescent="0.25">
      <c r="A17" s="10" t="s">
        <v>45</v>
      </c>
      <c r="B17" s="10" t="s">
        <v>730</v>
      </c>
      <c r="C17" s="10" t="s">
        <v>731</v>
      </c>
      <c r="D17">
        <v>0</v>
      </c>
      <c r="E17">
        <v>0</v>
      </c>
      <c r="F17">
        <v>0</v>
      </c>
      <c r="G17">
        <v>0</v>
      </c>
      <c r="H17">
        <v>0</v>
      </c>
      <c r="I17">
        <v>0</v>
      </c>
      <c r="J17">
        <v>0</v>
      </c>
      <c r="K17">
        <v>0</v>
      </c>
      <c r="L17">
        <v>0</v>
      </c>
      <c r="M17">
        <v>1</v>
      </c>
      <c r="O17" t="s">
        <v>297</v>
      </c>
      <c r="P17" s="10" t="s">
        <v>110</v>
      </c>
      <c r="Q17" s="10" t="s">
        <v>111</v>
      </c>
      <c r="R17">
        <f>D23</f>
        <v>0</v>
      </c>
      <c r="S17">
        <f t="shared" si="23"/>
        <v>0</v>
      </c>
      <c r="T17">
        <f t="shared" si="24"/>
        <v>0</v>
      </c>
      <c r="U17">
        <f t="shared" si="25"/>
        <v>0</v>
      </c>
      <c r="V17">
        <f t="shared" si="26"/>
        <v>0</v>
      </c>
      <c r="W17">
        <f t="shared" si="27"/>
        <v>7</v>
      </c>
      <c r="X17">
        <f t="shared" si="28"/>
        <v>5</v>
      </c>
      <c r="Y17">
        <f t="shared" si="29"/>
        <v>9</v>
      </c>
      <c r="Z17">
        <f t="shared" si="30"/>
        <v>36</v>
      </c>
      <c r="AA17">
        <f t="shared" si="31"/>
        <v>68</v>
      </c>
    </row>
    <row r="18" spans="1:27" x14ac:dyDescent="0.25">
      <c r="B18" s="10" t="s">
        <v>97</v>
      </c>
      <c r="C18" s="10" t="s">
        <v>98</v>
      </c>
      <c r="D18">
        <v>0</v>
      </c>
      <c r="E18">
        <v>0</v>
      </c>
      <c r="F18">
        <v>0</v>
      </c>
      <c r="G18">
        <v>0</v>
      </c>
      <c r="H18">
        <v>0</v>
      </c>
      <c r="I18">
        <v>5</v>
      </c>
      <c r="J18">
        <v>5</v>
      </c>
      <c r="K18">
        <v>4</v>
      </c>
      <c r="L18">
        <v>8</v>
      </c>
      <c r="M18">
        <v>8</v>
      </c>
      <c r="O18" t="s">
        <v>297</v>
      </c>
      <c r="P18" s="10" t="s">
        <v>112</v>
      </c>
      <c r="Q18" s="10" t="s">
        <v>113</v>
      </c>
      <c r="R18">
        <f>D24</f>
        <v>0</v>
      </c>
      <c r="S18">
        <f t="shared" si="23"/>
        <v>0</v>
      </c>
      <c r="T18">
        <f t="shared" si="24"/>
        <v>0</v>
      </c>
      <c r="U18">
        <f t="shared" si="25"/>
        <v>0</v>
      </c>
      <c r="V18">
        <f t="shared" si="26"/>
        <v>0</v>
      </c>
      <c r="W18">
        <f t="shared" si="27"/>
        <v>0</v>
      </c>
      <c r="X18">
        <f t="shared" si="28"/>
        <v>1</v>
      </c>
      <c r="Y18">
        <f t="shared" si="29"/>
        <v>0</v>
      </c>
      <c r="Z18">
        <f t="shared" si="30"/>
        <v>0</v>
      </c>
      <c r="AA18">
        <f t="shared" si="31"/>
        <v>0</v>
      </c>
    </row>
    <row r="19" spans="1:27" x14ac:dyDescent="0.25">
      <c r="B19" s="10" t="s">
        <v>101</v>
      </c>
      <c r="C19" s="10" t="s">
        <v>102</v>
      </c>
      <c r="D19">
        <v>0</v>
      </c>
      <c r="E19">
        <v>0</v>
      </c>
      <c r="F19">
        <v>0</v>
      </c>
      <c r="G19">
        <v>0</v>
      </c>
      <c r="H19">
        <v>0</v>
      </c>
      <c r="I19">
        <v>47</v>
      </c>
      <c r="J19">
        <v>56</v>
      </c>
      <c r="K19">
        <v>46</v>
      </c>
      <c r="L19">
        <v>55</v>
      </c>
      <c r="M19">
        <v>63</v>
      </c>
      <c r="O19" s="35" t="s">
        <v>297</v>
      </c>
      <c r="P19" s="10" t="s">
        <v>672</v>
      </c>
      <c r="Q19" s="10" t="s">
        <v>673</v>
      </c>
      <c r="R19">
        <f>D25</f>
        <v>0</v>
      </c>
      <c r="S19">
        <f t="shared" si="23"/>
        <v>0</v>
      </c>
      <c r="T19">
        <f t="shared" si="24"/>
        <v>0</v>
      </c>
      <c r="U19">
        <f t="shared" si="25"/>
        <v>0</v>
      </c>
      <c r="V19">
        <f t="shared" si="26"/>
        <v>0</v>
      </c>
      <c r="W19">
        <f t="shared" si="27"/>
        <v>0</v>
      </c>
      <c r="X19">
        <f t="shared" si="28"/>
        <v>0</v>
      </c>
      <c r="Y19">
        <f t="shared" si="29"/>
        <v>0</v>
      </c>
      <c r="Z19">
        <f t="shared" si="30"/>
        <v>1</v>
      </c>
      <c r="AA19">
        <f t="shared" si="31"/>
        <v>1</v>
      </c>
    </row>
    <row r="20" spans="1:27" x14ac:dyDescent="0.25">
      <c r="B20" s="10" t="s">
        <v>103</v>
      </c>
      <c r="C20" s="10" t="s">
        <v>104</v>
      </c>
      <c r="D20">
        <v>0</v>
      </c>
      <c r="E20">
        <v>0</v>
      </c>
      <c r="F20">
        <v>0</v>
      </c>
      <c r="G20">
        <v>0</v>
      </c>
      <c r="H20">
        <v>0</v>
      </c>
      <c r="I20">
        <v>4</v>
      </c>
      <c r="J20">
        <v>6</v>
      </c>
      <c r="K20">
        <v>5</v>
      </c>
      <c r="L20">
        <v>7</v>
      </c>
      <c r="M20">
        <v>11</v>
      </c>
      <c r="O20" t="s">
        <v>298</v>
      </c>
      <c r="P20" s="81" t="s">
        <v>116</v>
      </c>
      <c r="Q20" s="81" t="s">
        <v>117</v>
      </c>
      <c r="R20" s="40">
        <f t="shared" ref="R20:R60" si="32">D29</f>
        <v>2</v>
      </c>
      <c r="S20" s="40">
        <f t="shared" ref="S20:AA34" si="33">E29</f>
        <v>3</v>
      </c>
      <c r="T20" s="40">
        <f t="shared" si="33"/>
        <v>2</v>
      </c>
      <c r="U20" s="40">
        <f t="shared" si="33"/>
        <v>1</v>
      </c>
      <c r="V20" s="40">
        <f t="shared" si="33"/>
        <v>0</v>
      </c>
      <c r="W20" s="40">
        <f t="shared" si="33"/>
        <v>2</v>
      </c>
      <c r="X20" s="40">
        <f t="shared" si="33"/>
        <v>3</v>
      </c>
      <c r="Y20" s="40">
        <f t="shared" si="33"/>
        <v>1</v>
      </c>
      <c r="Z20" s="40">
        <f t="shared" si="33"/>
        <v>1</v>
      </c>
      <c r="AA20" s="40">
        <f t="shared" si="33"/>
        <v>6</v>
      </c>
    </row>
    <row r="21" spans="1:27" x14ac:dyDescent="0.25">
      <c r="B21" s="10" t="s">
        <v>80</v>
      </c>
      <c r="C21" s="10" t="s">
        <v>81</v>
      </c>
      <c r="D21">
        <v>0</v>
      </c>
      <c r="E21">
        <v>0</v>
      </c>
      <c r="F21">
        <v>0</v>
      </c>
      <c r="G21">
        <v>0</v>
      </c>
      <c r="H21">
        <v>0</v>
      </c>
      <c r="I21">
        <v>20</v>
      </c>
      <c r="J21">
        <v>17</v>
      </c>
      <c r="K21">
        <v>21</v>
      </c>
      <c r="L21">
        <v>39</v>
      </c>
      <c r="M21">
        <v>76</v>
      </c>
      <c r="O21" t="s">
        <v>298</v>
      </c>
      <c r="P21" s="10" t="s">
        <v>732</v>
      </c>
      <c r="Q21" s="10" t="s">
        <v>733</v>
      </c>
      <c r="R21">
        <f t="shared" si="32"/>
        <v>0</v>
      </c>
      <c r="S21">
        <f t="shared" si="33"/>
        <v>0</v>
      </c>
      <c r="T21">
        <f t="shared" si="33"/>
        <v>0</v>
      </c>
      <c r="U21">
        <f t="shared" si="33"/>
        <v>0</v>
      </c>
      <c r="V21">
        <f t="shared" si="33"/>
        <v>0</v>
      </c>
      <c r="W21">
        <f t="shared" si="33"/>
        <v>0</v>
      </c>
      <c r="X21">
        <f t="shared" si="33"/>
        <v>0</v>
      </c>
      <c r="Y21">
        <f t="shared" si="33"/>
        <v>0</v>
      </c>
      <c r="Z21">
        <f t="shared" si="33"/>
        <v>0</v>
      </c>
      <c r="AA21">
        <f t="shared" si="33"/>
        <v>3</v>
      </c>
    </row>
    <row r="22" spans="1:27" x14ac:dyDescent="0.25">
      <c r="B22" s="10" t="s">
        <v>618</v>
      </c>
      <c r="C22" s="10" t="s">
        <v>619</v>
      </c>
      <c r="D22">
        <v>0</v>
      </c>
      <c r="E22">
        <v>0</v>
      </c>
      <c r="F22">
        <v>0</v>
      </c>
      <c r="G22">
        <v>0</v>
      </c>
      <c r="H22">
        <v>0</v>
      </c>
      <c r="I22">
        <v>0</v>
      </c>
      <c r="J22">
        <v>0</v>
      </c>
      <c r="K22">
        <v>1</v>
      </c>
      <c r="L22">
        <v>0</v>
      </c>
      <c r="M22">
        <v>2</v>
      </c>
      <c r="O22" t="s">
        <v>298</v>
      </c>
      <c r="P22" s="10" t="s">
        <v>620</v>
      </c>
      <c r="Q22" s="10" t="s">
        <v>621</v>
      </c>
      <c r="R22">
        <f t="shared" si="32"/>
        <v>0</v>
      </c>
      <c r="S22">
        <f t="shared" si="33"/>
        <v>0</v>
      </c>
      <c r="T22">
        <f t="shared" si="33"/>
        <v>0</v>
      </c>
      <c r="U22">
        <f t="shared" si="33"/>
        <v>0</v>
      </c>
      <c r="V22">
        <f t="shared" si="33"/>
        <v>0</v>
      </c>
      <c r="W22">
        <f t="shared" si="33"/>
        <v>0</v>
      </c>
      <c r="X22">
        <f t="shared" si="33"/>
        <v>0</v>
      </c>
      <c r="Y22">
        <f t="shared" si="33"/>
        <v>1</v>
      </c>
      <c r="Z22">
        <f t="shared" si="33"/>
        <v>1</v>
      </c>
      <c r="AA22">
        <f t="shared" si="33"/>
        <v>0</v>
      </c>
    </row>
    <row r="23" spans="1:27" x14ac:dyDescent="0.25">
      <c r="B23" s="10" t="s">
        <v>110</v>
      </c>
      <c r="C23" s="10" t="s">
        <v>111</v>
      </c>
      <c r="D23">
        <v>0</v>
      </c>
      <c r="E23">
        <v>0</v>
      </c>
      <c r="F23">
        <v>0</v>
      </c>
      <c r="G23">
        <v>0</v>
      </c>
      <c r="H23">
        <v>0</v>
      </c>
      <c r="I23">
        <v>7</v>
      </c>
      <c r="J23">
        <v>5</v>
      </c>
      <c r="K23">
        <v>9</v>
      </c>
      <c r="L23">
        <v>36</v>
      </c>
      <c r="M23">
        <v>68</v>
      </c>
      <c r="O23" t="s">
        <v>298</v>
      </c>
      <c r="P23" s="10" t="s">
        <v>120</v>
      </c>
      <c r="Q23" s="10" t="s">
        <v>121</v>
      </c>
      <c r="R23">
        <f t="shared" si="32"/>
        <v>4</v>
      </c>
      <c r="S23">
        <f t="shared" si="33"/>
        <v>2</v>
      </c>
      <c r="T23">
        <f t="shared" si="33"/>
        <v>1</v>
      </c>
      <c r="U23">
        <f t="shared" si="33"/>
        <v>3</v>
      </c>
      <c r="V23">
        <f t="shared" si="33"/>
        <v>2</v>
      </c>
      <c r="W23">
        <f t="shared" si="33"/>
        <v>1</v>
      </c>
      <c r="X23">
        <f t="shared" si="33"/>
        <v>1</v>
      </c>
      <c r="Y23">
        <f t="shared" si="33"/>
        <v>3</v>
      </c>
      <c r="Z23">
        <f t="shared" si="33"/>
        <v>4</v>
      </c>
      <c r="AA23">
        <f t="shared" si="33"/>
        <v>2</v>
      </c>
    </row>
    <row r="24" spans="1:27" x14ac:dyDescent="0.25">
      <c r="A24" s="10"/>
      <c r="B24" s="10" t="s">
        <v>112</v>
      </c>
      <c r="C24" s="10" t="s">
        <v>113</v>
      </c>
      <c r="D24">
        <v>0</v>
      </c>
      <c r="E24">
        <v>0</v>
      </c>
      <c r="F24">
        <v>0</v>
      </c>
      <c r="G24">
        <v>0</v>
      </c>
      <c r="H24">
        <v>0</v>
      </c>
      <c r="I24">
        <v>0</v>
      </c>
      <c r="J24">
        <v>1</v>
      </c>
      <c r="K24">
        <v>0</v>
      </c>
      <c r="L24">
        <v>0</v>
      </c>
      <c r="M24">
        <v>0</v>
      </c>
      <c r="O24" t="s">
        <v>298</v>
      </c>
      <c r="P24" s="10" t="s">
        <v>122</v>
      </c>
      <c r="Q24" s="10" t="s">
        <v>123</v>
      </c>
      <c r="R24">
        <f t="shared" si="32"/>
        <v>0</v>
      </c>
      <c r="S24">
        <f t="shared" si="33"/>
        <v>0</v>
      </c>
      <c r="T24">
        <f t="shared" si="33"/>
        <v>0</v>
      </c>
      <c r="U24">
        <f t="shared" si="33"/>
        <v>12</v>
      </c>
      <c r="V24">
        <f t="shared" si="33"/>
        <v>10</v>
      </c>
      <c r="W24">
        <f t="shared" si="33"/>
        <v>7</v>
      </c>
      <c r="X24">
        <f t="shared" si="33"/>
        <v>6</v>
      </c>
      <c r="Y24">
        <f t="shared" si="33"/>
        <v>5</v>
      </c>
      <c r="Z24">
        <f t="shared" si="33"/>
        <v>3</v>
      </c>
      <c r="AA24">
        <f t="shared" si="33"/>
        <v>1</v>
      </c>
    </row>
    <row r="25" spans="1:27" x14ac:dyDescent="0.25">
      <c r="A25" s="10"/>
      <c r="B25" s="10" t="s">
        <v>672</v>
      </c>
      <c r="C25" s="10" t="s">
        <v>673</v>
      </c>
      <c r="D25">
        <v>0</v>
      </c>
      <c r="E25">
        <v>0</v>
      </c>
      <c r="F25">
        <v>0</v>
      </c>
      <c r="G25">
        <v>0</v>
      </c>
      <c r="H25">
        <v>0</v>
      </c>
      <c r="I25">
        <v>0</v>
      </c>
      <c r="J25">
        <v>0</v>
      </c>
      <c r="K25">
        <v>0</v>
      </c>
      <c r="L25">
        <v>1</v>
      </c>
      <c r="M25">
        <v>1</v>
      </c>
      <c r="O25" t="s">
        <v>298</v>
      </c>
      <c r="P25" s="10" t="s">
        <v>216</v>
      </c>
      <c r="Q25" s="10" t="s">
        <v>217</v>
      </c>
      <c r="R25">
        <f t="shared" si="32"/>
        <v>2</v>
      </c>
      <c r="S25">
        <f t="shared" si="33"/>
        <v>2</v>
      </c>
      <c r="T25">
        <f t="shared" si="33"/>
        <v>2</v>
      </c>
      <c r="U25">
        <f t="shared" si="33"/>
        <v>1</v>
      </c>
      <c r="V25">
        <f t="shared" si="33"/>
        <v>1</v>
      </c>
      <c r="W25">
        <f t="shared" si="33"/>
        <v>0</v>
      </c>
      <c r="X25">
        <f t="shared" si="33"/>
        <v>0</v>
      </c>
      <c r="Y25">
        <f t="shared" si="33"/>
        <v>0</v>
      </c>
      <c r="Z25">
        <f t="shared" si="33"/>
        <v>0</v>
      </c>
      <c r="AA25">
        <f t="shared" si="33"/>
        <v>0</v>
      </c>
    </row>
    <row r="26" spans="1:27" x14ac:dyDescent="0.25">
      <c r="A26" s="10" t="s">
        <v>72</v>
      </c>
      <c r="B26" s="10"/>
      <c r="C26" s="10"/>
      <c r="D26" t="s">
        <v>39</v>
      </c>
      <c r="E26" t="s">
        <v>39</v>
      </c>
      <c r="F26" t="s">
        <v>39</v>
      </c>
      <c r="G26" t="s">
        <v>39</v>
      </c>
      <c r="H26" t="s">
        <v>39</v>
      </c>
      <c r="I26" t="s">
        <v>39</v>
      </c>
      <c r="J26" t="s">
        <v>39</v>
      </c>
      <c r="K26" t="s">
        <v>39</v>
      </c>
      <c r="L26" t="s">
        <v>39</v>
      </c>
      <c r="M26" t="s">
        <v>39</v>
      </c>
      <c r="O26" t="s">
        <v>298</v>
      </c>
      <c r="P26" s="10" t="s">
        <v>124</v>
      </c>
      <c r="Q26" s="10" t="s">
        <v>125</v>
      </c>
      <c r="R26">
        <f t="shared" si="32"/>
        <v>30</v>
      </c>
      <c r="S26">
        <f t="shared" si="33"/>
        <v>38</v>
      </c>
      <c r="T26">
        <f t="shared" si="33"/>
        <v>36</v>
      </c>
      <c r="U26">
        <f t="shared" si="33"/>
        <v>32</v>
      </c>
      <c r="V26">
        <f t="shared" si="33"/>
        <v>37</v>
      </c>
      <c r="W26">
        <f t="shared" si="33"/>
        <v>25</v>
      </c>
      <c r="X26">
        <f t="shared" si="33"/>
        <v>18</v>
      </c>
      <c r="Y26">
        <f t="shared" si="33"/>
        <v>21</v>
      </c>
      <c r="Z26">
        <f t="shared" si="33"/>
        <v>29</v>
      </c>
      <c r="AA26">
        <f t="shared" si="33"/>
        <v>33</v>
      </c>
    </row>
    <row r="27" spans="1:27" x14ac:dyDescent="0.25">
      <c r="A27" s="10" t="s">
        <v>73</v>
      </c>
      <c r="B27" s="10"/>
      <c r="C27" s="10"/>
      <c r="D27">
        <v>0</v>
      </c>
      <c r="E27">
        <v>0</v>
      </c>
      <c r="F27">
        <v>0</v>
      </c>
      <c r="G27">
        <v>0</v>
      </c>
      <c r="H27">
        <v>0</v>
      </c>
      <c r="I27">
        <v>83</v>
      </c>
      <c r="J27">
        <v>90</v>
      </c>
      <c r="K27">
        <v>86</v>
      </c>
      <c r="L27">
        <v>146</v>
      </c>
      <c r="M27">
        <v>230</v>
      </c>
      <c r="O27" t="s">
        <v>298</v>
      </c>
      <c r="P27" s="10" t="s">
        <v>126</v>
      </c>
      <c r="Q27" s="10" t="s">
        <v>127</v>
      </c>
      <c r="R27">
        <f t="shared" si="32"/>
        <v>48</v>
      </c>
      <c r="S27">
        <f t="shared" si="33"/>
        <v>41</v>
      </c>
      <c r="T27">
        <f t="shared" si="33"/>
        <v>40</v>
      </c>
      <c r="U27">
        <f t="shared" si="33"/>
        <v>40</v>
      </c>
      <c r="V27">
        <f t="shared" si="33"/>
        <v>34</v>
      </c>
      <c r="W27">
        <f t="shared" si="33"/>
        <v>30</v>
      </c>
      <c r="X27">
        <f t="shared" si="33"/>
        <v>29</v>
      </c>
      <c r="Y27">
        <f t="shared" si="33"/>
        <v>29</v>
      </c>
      <c r="Z27">
        <f t="shared" si="33"/>
        <v>29</v>
      </c>
      <c r="AA27">
        <f t="shared" si="33"/>
        <v>32</v>
      </c>
    </row>
    <row r="28" spans="1:27" x14ac:dyDescent="0.25">
      <c r="A28" s="10"/>
      <c r="B28" s="10"/>
      <c r="C28" s="10"/>
      <c r="O28" t="s">
        <v>298</v>
      </c>
      <c r="P28" s="10" t="s">
        <v>128</v>
      </c>
      <c r="Q28" s="10" t="s">
        <v>129</v>
      </c>
      <c r="R28">
        <f t="shared" si="32"/>
        <v>75</v>
      </c>
      <c r="S28">
        <f t="shared" si="33"/>
        <v>78</v>
      </c>
      <c r="T28">
        <f t="shared" si="33"/>
        <v>72</v>
      </c>
      <c r="U28">
        <f t="shared" si="33"/>
        <v>57</v>
      </c>
      <c r="V28">
        <f t="shared" si="33"/>
        <v>47</v>
      </c>
      <c r="W28">
        <f t="shared" si="33"/>
        <v>47</v>
      </c>
      <c r="X28">
        <f t="shared" si="33"/>
        <v>43</v>
      </c>
      <c r="Y28">
        <f t="shared" si="33"/>
        <v>55</v>
      </c>
      <c r="Z28">
        <f t="shared" si="33"/>
        <v>55</v>
      </c>
      <c r="AA28">
        <f t="shared" si="33"/>
        <v>73</v>
      </c>
    </row>
    <row r="29" spans="1:27" x14ac:dyDescent="0.25">
      <c r="A29" s="10" t="s">
        <v>46</v>
      </c>
      <c r="B29" s="10" t="s">
        <v>116</v>
      </c>
      <c r="C29" s="10" t="s">
        <v>117</v>
      </c>
      <c r="D29">
        <v>2</v>
      </c>
      <c r="E29">
        <v>3</v>
      </c>
      <c r="F29">
        <v>2</v>
      </c>
      <c r="G29">
        <v>1</v>
      </c>
      <c r="H29">
        <v>0</v>
      </c>
      <c r="I29">
        <v>2</v>
      </c>
      <c r="J29">
        <v>3</v>
      </c>
      <c r="K29">
        <v>1</v>
      </c>
      <c r="L29">
        <v>1</v>
      </c>
      <c r="M29">
        <v>6</v>
      </c>
      <c r="O29" t="s">
        <v>298</v>
      </c>
      <c r="P29" s="10" t="s">
        <v>734</v>
      </c>
      <c r="Q29" s="10" t="s">
        <v>735</v>
      </c>
      <c r="R29">
        <f t="shared" si="32"/>
        <v>0</v>
      </c>
      <c r="S29">
        <f t="shared" si="33"/>
        <v>0</v>
      </c>
      <c r="T29">
        <f t="shared" si="33"/>
        <v>0</v>
      </c>
      <c r="U29">
        <f t="shared" si="33"/>
        <v>0</v>
      </c>
      <c r="V29">
        <f t="shared" si="33"/>
        <v>0</v>
      </c>
      <c r="W29">
        <f t="shared" si="33"/>
        <v>0</v>
      </c>
      <c r="X29">
        <f t="shared" si="33"/>
        <v>0</v>
      </c>
      <c r="Y29">
        <f t="shared" si="33"/>
        <v>0</v>
      </c>
      <c r="Z29">
        <f t="shared" si="33"/>
        <v>0</v>
      </c>
      <c r="AA29">
        <f t="shared" si="33"/>
        <v>3</v>
      </c>
    </row>
    <row r="30" spans="1:27" x14ac:dyDescent="0.25">
      <c r="B30" s="10" t="s">
        <v>732</v>
      </c>
      <c r="C30" s="10" t="s">
        <v>733</v>
      </c>
      <c r="D30">
        <v>0</v>
      </c>
      <c r="E30">
        <v>0</v>
      </c>
      <c r="F30">
        <v>0</v>
      </c>
      <c r="G30">
        <v>0</v>
      </c>
      <c r="H30">
        <v>0</v>
      </c>
      <c r="I30">
        <v>0</v>
      </c>
      <c r="J30">
        <v>0</v>
      </c>
      <c r="K30">
        <v>0</v>
      </c>
      <c r="L30">
        <v>0</v>
      </c>
      <c r="M30">
        <v>3</v>
      </c>
      <c r="O30" t="s">
        <v>298</v>
      </c>
      <c r="P30" s="10" t="s">
        <v>97</v>
      </c>
      <c r="Q30" s="10" t="s">
        <v>98</v>
      </c>
      <c r="R30">
        <f t="shared" si="32"/>
        <v>2</v>
      </c>
      <c r="S30">
        <f t="shared" si="33"/>
        <v>4</v>
      </c>
      <c r="T30">
        <f t="shared" si="33"/>
        <v>3</v>
      </c>
      <c r="U30">
        <f t="shared" si="33"/>
        <v>4</v>
      </c>
      <c r="V30">
        <f t="shared" si="33"/>
        <v>3</v>
      </c>
      <c r="W30">
        <f t="shared" si="33"/>
        <v>3</v>
      </c>
      <c r="X30">
        <f t="shared" si="33"/>
        <v>3</v>
      </c>
      <c r="Y30">
        <f t="shared" si="33"/>
        <v>4</v>
      </c>
      <c r="Z30">
        <f t="shared" si="33"/>
        <v>3</v>
      </c>
      <c r="AA30">
        <f t="shared" si="33"/>
        <v>1</v>
      </c>
    </row>
    <row r="31" spans="1:27" x14ac:dyDescent="0.25">
      <c r="B31" s="10" t="s">
        <v>620</v>
      </c>
      <c r="C31" s="10" t="s">
        <v>621</v>
      </c>
      <c r="D31">
        <v>0</v>
      </c>
      <c r="E31">
        <v>0</v>
      </c>
      <c r="F31">
        <v>0</v>
      </c>
      <c r="G31">
        <v>0</v>
      </c>
      <c r="H31">
        <v>0</v>
      </c>
      <c r="I31">
        <v>0</v>
      </c>
      <c r="J31">
        <v>0</v>
      </c>
      <c r="K31">
        <v>1</v>
      </c>
      <c r="L31">
        <v>1</v>
      </c>
      <c r="M31">
        <v>0</v>
      </c>
      <c r="O31" t="s">
        <v>298</v>
      </c>
      <c r="P31" s="10" t="s">
        <v>130</v>
      </c>
      <c r="Q31" s="10" t="s">
        <v>131</v>
      </c>
      <c r="R31">
        <f t="shared" si="32"/>
        <v>14</v>
      </c>
      <c r="S31">
        <f t="shared" si="33"/>
        <v>24</v>
      </c>
      <c r="T31">
        <f t="shared" si="33"/>
        <v>31</v>
      </c>
      <c r="U31">
        <f t="shared" si="33"/>
        <v>28</v>
      </c>
      <c r="V31">
        <f t="shared" si="33"/>
        <v>21</v>
      </c>
      <c r="W31">
        <f t="shared" si="33"/>
        <v>15</v>
      </c>
      <c r="X31">
        <f t="shared" si="33"/>
        <v>11</v>
      </c>
      <c r="Y31">
        <f t="shared" si="33"/>
        <v>9</v>
      </c>
      <c r="Z31">
        <f t="shared" si="33"/>
        <v>5</v>
      </c>
      <c r="AA31">
        <f t="shared" si="33"/>
        <v>5</v>
      </c>
    </row>
    <row r="32" spans="1:27" x14ac:dyDescent="0.25">
      <c r="B32" s="10" t="s">
        <v>120</v>
      </c>
      <c r="C32" s="10" t="s">
        <v>121</v>
      </c>
      <c r="D32">
        <v>4</v>
      </c>
      <c r="E32">
        <v>2</v>
      </c>
      <c r="F32">
        <v>1</v>
      </c>
      <c r="G32">
        <v>3</v>
      </c>
      <c r="H32">
        <v>2</v>
      </c>
      <c r="I32">
        <v>1</v>
      </c>
      <c r="J32">
        <v>1</v>
      </c>
      <c r="K32">
        <v>3</v>
      </c>
      <c r="L32">
        <v>4</v>
      </c>
      <c r="M32">
        <v>2</v>
      </c>
      <c r="O32" t="s">
        <v>298</v>
      </c>
      <c r="P32" s="10" t="s">
        <v>736</v>
      </c>
      <c r="Q32" s="10" t="s">
        <v>737</v>
      </c>
      <c r="R32">
        <f t="shared" si="32"/>
        <v>0</v>
      </c>
      <c r="S32">
        <f t="shared" si="33"/>
        <v>0</v>
      </c>
      <c r="T32">
        <f t="shared" si="33"/>
        <v>0</v>
      </c>
      <c r="U32">
        <f t="shared" si="33"/>
        <v>0</v>
      </c>
      <c r="V32">
        <f t="shared" si="33"/>
        <v>0</v>
      </c>
      <c r="W32">
        <f t="shared" si="33"/>
        <v>0</v>
      </c>
      <c r="X32">
        <f t="shared" si="33"/>
        <v>0</v>
      </c>
      <c r="Y32">
        <f t="shared" si="33"/>
        <v>0</v>
      </c>
      <c r="Z32">
        <f t="shared" si="33"/>
        <v>0</v>
      </c>
      <c r="AA32">
        <f t="shared" si="33"/>
        <v>1</v>
      </c>
    </row>
    <row r="33" spans="2:27" x14ac:dyDescent="0.25">
      <c r="B33" s="10" t="s">
        <v>122</v>
      </c>
      <c r="C33" s="10" t="s">
        <v>123</v>
      </c>
      <c r="D33">
        <v>0</v>
      </c>
      <c r="E33">
        <v>0</v>
      </c>
      <c r="F33">
        <v>0</v>
      </c>
      <c r="G33">
        <v>12</v>
      </c>
      <c r="H33">
        <v>10</v>
      </c>
      <c r="I33">
        <v>7</v>
      </c>
      <c r="J33">
        <v>6</v>
      </c>
      <c r="K33">
        <v>5</v>
      </c>
      <c r="L33">
        <v>3</v>
      </c>
      <c r="M33">
        <v>1</v>
      </c>
      <c r="O33" t="s">
        <v>298</v>
      </c>
      <c r="P33" s="10" t="s">
        <v>80</v>
      </c>
      <c r="Q33" s="10" t="s">
        <v>81</v>
      </c>
      <c r="R33">
        <f t="shared" si="32"/>
        <v>0</v>
      </c>
      <c r="S33">
        <f t="shared" si="33"/>
        <v>0</v>
      </c>
      <c r="T33">
        <f t="shared" si="33"/>
        <v>0</v>
      </c>
      <c r="U33">
        <f t="shared" si="33"/>
        <v>6</v>
      </c>
      <c r="V33">
        <f t="shared" si="33"/>
        <v>2</v>
      </c>
      <c r="W33">
        <f t="shared" si="33"/>
        <v>1</v>
      </c>
      <c r="X33">
        <f t="shared" si="33"/>
        <v>0</v>
      </c>
      <c r="Y33">
        <f t="shared" si="33"/>
        <v>0</v>
      </c>
      <c r="Z33">
        <f t="shared" si="33"/>
        <v>0</v>
      </c>
      <c r="AA33">
        <f t="shared" si="33"/>
        <v>0</v>
      </c>
    </row>
    <row r="34" spans="2:27" x14ac:dyDescent="0.25">
      <c r="B34" s="10" t="s">
        <v>216</v>
      </c>
      <c r="C34" s="10" t="s">
        <v>217</v>
      </c>
      <c r="D34">
        <v>2</v>
      </c>
      <c r="E34">
        <v>2</v>
      </c>
      <c r="F34">
        <v>2</v>
      </c>
      <c r="G34">
        <v>1</v>
      </c>
      <c r="H34">
        <v>1</v>
      </c>
      <c r="I34">
        <v>0</v>
      </c>
      <c r="J34">
        <v>0</v>
      </c>
      <c r="K34">
        <v>0</v>
      </c>
      <c r="L34">
        <v>0</v>
      </c>
      <c r="M34">
        <v>0</v>
      </c>
      <c r="O34" t="s">
        <v>298</v>
      </c>
      <c r="P34" s="10" t="s">
        <v>622</v>
      </c>
      <c r="Q34" s="10" t="s">
        <v>623</v>
      </c>
      <c r="R34">
        <f t="shared" si="32"/>
        <v>0</v>
      </c>
      <c r="S34">
        <f t="shared" si="33"/>
        <v>0</v>
      </c>
      <c r="T34">
        <f t="shared" si="33"/>
        <v>0</v>
      </c>
      <c r="U34">
        <f t="shared" si="33"/>
        <v>0</v>
      </c>
      <c r="V34">
        <f t="shared" si="33"/>
        <v>0</v>
      </c>
      <c r="W34">
        <f t="shared" si="33"/>
        <v>0</v>
      </c>
      <c r="X34">
        <f t="shared" si="33"/>
        <v>0</v>
      </c>
      <c r="Y34">
        <f t="shared" si="33"/>
        <v>46</v>
      </c>
      <c r="Z34">
        <f t="shared" si="33"/>
        <v>68</v>
      </c>
      <c r="AA34">
        <f t="shared" si="33"/>
        <v>73</v>
      </c>
    </row>
    <row r="35" spans="2:27" x14ac:dyDescent="0.25">
      <c r="B35" s="10" t="s">
        <v>124</v>
      </c>
      <c r="C35" s="10" t="s">
        <v>125</v>
      </c>
      <c r="D35">
        <v>30</v>
      </c>
      <c r="E35">
        <v>38</v>
      </c>
      <c r="F35">
        <v>36</v>
      </c>
      <c r="G35">
        <v>32</v>
      </c>
      <c r="H35">
        <v>37</v>
      </c>
      <c r="I35">
        <v>25</v>
      </c>
      <c r="J35">
        <v>18</v>
      </c>
      <c r="K35">
        <v>21</v>
      </c>
      <c r="L35">
        <v>29</v>
      </c>
      <c r="M35">
        <v>33</v>
      </c>
      <c r="O35" t="s">
        <v>298</v>
      </c>
      <c r="P35" s="10" t="s">
        <v>134</v>
      </c>
      <c r="Q35" s="10" t="s">
        <v>135</v>
      </c>
      <c r="R35">
        <f t="shared" si="32"/>
        <v>256</v>
      </c>
      <c r="S35">
        <f t="shared" ref="S35:S60" si="34">E44</f>
        <v>253</v>
      </c>
      <c r="T35">
        <f t="shared" ref="T35:T60" si="35">F44</f>
        <v>215</v>
      </c>
      <c r="U35">
        <f t="shared" ref="U35:U60" si="36">G44</f>
        <v>187</v>
      </c>
      <c r="V35">
        <f t="shared" ref="V35:V60" si="37">H44</f>
        <v>137</v>
      </c>
      <c r="W35">
        <f t="shared" ref="W35:W60" si="38">I44</f>
        <v>118</v>
      </c>
      <c r="X35">
        <f t="shared" ref="X35:X60" si="39">J44</f>
        <v>101</v>
      </c>
      <c r="Y35">
        <f t="shared" ref="Y35:Y60" si="40">K44</f>
        <v>44</v>
      </c>
      <c r="Z35">
        <f t="shared" ref="Z35:AA50" si="41">L44</f>
        <v>33</v>
      </c>
      <c r="AA35">
        <f t="shared" si="41"/>
        <v>31</v>
      </c>
    </row>
    <row r="36" spans="2:27" x14ac:dyDescent="0.25">
      <c r="B36" s="10" t="s">
        <v>126</v>
      </c>
      <c r="C36" s="10" t="s">
        <v>127</v>
      </c>
      <c r="D36">
        <v>48</v>
      </c>
      <c r="E36">
        <v>41</v>
      </c>
      <c r="F36">
        <v>40</v>
      </c>
      <c r="G36">
        <v>40</v>
      </c>
      <c r="H36">
        <v>34</v>
      </c>
      <c r="I36">
        <v>30</v>
      </c>
      <c r="J36">
        <v>29</v>
      </c>
      <c r="K36">
        <v>29</v>
      </c>
      <c r="L36">
        <v>29</v>
      </c>
      <c r="M36">
        <v>32</v>
      </c>
      <c r="O36" t="s">
        <v>298</v>
      </c>
      <c r="P36" s="10" t="s">
        <v>674</v>
      </c>
      <c r="Q36" s="10" t="s">
        <v>675</v>
      </c>
      <c r="R36">
        <f t="shared" si="32"/>
        <v>0</v>
      </c>
      <c r="S36">
        <f t="shared" si="34"/>
        <v>0</v>
      </c>
      <c r="T36">
        <f t="shared" si="35"/>
        <v>0</v>
      </c>
      <c r="U36">
        <f t="shared" si="36"/>
        <v>0</v>
      </c>
      <c r="V36">
        <f t="shared" si="37"/>
        <v>0</v>
      </c>
      <c r="W36">
        <f t="shared" si="38"/>
        <v>0</v>
      </c>
      <c r="X36">
        <f t="shared" si="39"/>
        <v>0</v>
      </c>
      <c r="Y36">
        <f t="shared" si="40"/>
        <v>0</v>
      </c>
      <c r="Z36">
        <f t="shared" si="41"/>
        <v>1</v>
      </c>
      <c r="AA36">
        <f t="shared" ref="AA36:AA60" si="42">M45</f>
        <v>1</v>
      </c>
    </row>
    <row r="37" spans="2:27" x14ac:dyDescent="0.25">
      <c r="B37" s="10" t="s">
        <v>128</v>
      </c>
      <c r="C37" s="10" t="s">
        <v>129</v>
      </c>
      <c r="D37">
        <v>75</v>
      </c>
      <c r="E37">
        <v>78</v>
      </c>
      <c r="F37">
        <v>72</v>
      </c>
      <c r="G37">
        <v>57</v>
      </c>
      <c r="H37">
        <v>47</v>
      </c>
      <c r="I37">
        <v>47</v>
      </c>
      <c r="J37">
        <v>43</v>
      </c>
      <c r="K37">
        <v>55</v>
      </c>
      <c r="L37">
        <v>55</v>
      </c>
      <c r="M37">
        <v>73</v>
      </c>
      <c r="O37" t="s">
        <v>298</v>
      </c>
      <c r="P37" s="10" t="s">
        <v>136</v>
      </c>
      <c r="Q37" s="10" t="s">
        <v>137</v>
      </c>
      <c r="R37">
        <f t="shared" si="32"/>
        <v>6</v>
      </c>
      <c r="S37">
        <f t="shared" si="34"/>
        <v>12</v>
      </c>
      <c r="T37">
        <f t="shared" si="35"/>
        <v>9</v>
      </c>
      <c r="U37">
        <f t="shared" si="36"/>
        <v>4</v>
      </c>
      <c r="V37">
        <f t="shared" si="37"/>
        <v>1</v>
      </c>
      <c r="W37">
        <f t="shared" si="38"/>
        <v>1</v>
      </c>
      <c r="X37">
        <f t="shared" si="39"/>
        <v>6</v>
      </c>
      <c r="Y37">
        <f t="shared" si="40"/>
        <v>3</v>
      </c>
      <c r="Z37">
        <f t="shared" si="41"/>
        <v>2</v>
      </c>
      <c r="AA37">
        <f t="shared" si="42"/>
        <v>2</v>
      </c>
    </row>
    <row r="38" spans="2:27" x14ac:dyDescent="0.25">
      <c r="B38" s="10" t="s">
        <v>734</v>
      </c>
      <c r="C38" s="10" t="s">
        <v>735</v>
      </c>
      <c r="D38">
        <v>0</v>
      </c>
      <c r="E38">
        <v>0</v>
      </c>
      <c r="F38">
        <v>0</v>
      </c>
      <c r="G38">
        <v>0</v>
      </c>
      <c r="H38">
        <v>0</v>
      </c>
      <c r="I38">
        <v>0</v>
      </c>
      <c r="J38">
        <v>0</v>
      </c>
      <c r="K38">
        <v>0</v>
      </c>
      <c r="L38">
        <v>0</v>
      </c>
      <c r="M38">
        <v>3</v>
      </c>
      <c r="O38" t="s">
        <v>298</v>
      </c>
      <c r="P38" s="10" t="s">
        <v>139</v>
      </c>
      <c r="Q38" s="10" t="s">
        <v>140</v>
      </c>
      <c r="R38">
        <f t="shared" si="32"/>
        <v>20</v>
      </c>
      <c r="S38">
        <f t="shared" si="34"/>
        <v>19</v>
      </c>
      <c r="T38">
        <f t="shared" si="35"/>
        <v>16</v>
      </c>
      <c r="U38">
        <f t="shared" si="36"/>
        <v>10</v>
      </c>
      <c r="V38">
        <f t="shared" si="37"/>
        <v>10</v>
      </c>
      <c r="W38">
        <f t="shared" si="38"/>
        <v>10</v>
      </c>
      <c r="X38">
        <f t="shared" si="39"/>
        <v>8</v>
      </c>
      <c r="Y38">
        <f t="shared" si="40"/>
        <v>11</v>
      </c>
      <c r="Z38">
        <f t="shared" si="41"/>
        <v>13</v>
      </c>
      <c r="AA38">
        <f t="shared" si="42"/>
        <v>12</v>
      </c>
    </row>
    <row r="39" spans="2:27" x14ac:dyDescent="0.25">
      <c r="B39" s="10" t="s">
        <v>97</v>
      </c>
      <c r="C39" s="10" t="s">
        <v>98</v>
      </c>
      <c r="D39">
        <v>2</v>
      </c>
      <c r="E39">
        <v>4</v>
      </c>
      <c r="F39">
        <v>3</v>
      </c>
      <c r="G39">
        <v>4</v>
      </c>
      <c r="H39">
        <v>3</v>
      </c>
      <c r="I39">
        <v>3</v>
      </c>
      <c r="J39">
        <v>3</v>
      </c>
      <c r="K39">
        <v>4</v>
      </c>
      <c r="L39">
        <v>3</v>
      </c>
      <c r="M39">
        <v>1</v>
      </c>
      <c r="O39" t="s">
        <v>298</v>
      </c>
      <c r="P39" s="10" t="s">
        <v>354</v>
      </c>
      <c r="Q39" s="10" t="s">
        <v>355</v>
      </c>
      <c r="R39">
        <f t="shared" si="32"/>
        <v>2</v>
      </c>
      <c r="S39">
        <f t="shared" si="34"/>
        <v>2</v>
      </c>
      <c r="T39">
        <f t="shared" si="35"/>
        <v>1</v>
      </c>
      <c r="U39">
        <f t="shared" si="36"/>
        <v>3</v>
      </c>
      <c r="V39">
        <f t="shared" si="37"/>
        <v>0</v>
      </c>
      <c r="W39">
        <f t="shared" si="38"/>
        <v>0</v>
      </c>
      <c r="X39">
        <f t="shared" si="39"/>
        <v>0</v>
      </c>
      <c r="Y39">
        <f t="shared" si="40"/>
        <v>0</v>
      </c>
      <c r="Z39">
        <f t="shared" si="41"/>
        <v>0</v>
      </c>
      <c r="AA39">
        <f t="shared" si="42"/>
        <v>3</v>
      </c>
    </row>
    <row r="40" spans="2:27" x14ac:dyDescent="0.25">
      <c r="B40" s="10" t="s">
        <v>130</v>
      </c>
      <c r="C40" s="10" t="s">
        <v>131</v>
      </c>
      <c r="D40">
        <v>14</v>
      </c>
      <c r="E40">
        <v>24</v>
      </c>
      <c r="F40">
        <v>31</v>
      </c>
      <c r="G40">
        <v>28</v>
      </c>
      <c r="H40">
        <v>21</v>
      </c>
      <c r="I40">
        <v>15</v>
      </c>
      <c r="J40">
        <v>11</v>
      </c>
      <c r="K40">
        <v>9</v>
      </c>
      <c r="L40">
        <v>5</v>
      </c>
      <c r="M40">
        <v>5</v>
      </c>
      <c r="O40" t="s">
        <v>298</v>
      </c>
      <c r="P40" s="10" t="s">
        <v>141</v>
      </c>
      <c r="Q40" s="10" t="s">
        <v>142</v>
      </c>
      <c r="R40">
        <f t="shared" si="32"/>
        <v>38</v>
      </c>
      <c r="S40">
        <f t="shared" si="34"/>
        <v>43</v>
      </c>
      <c r="T40">
        <f t="shared" si="35"/>
        <v>35</v>
      </c>
      <c r="U40">
        <f t="shared" si="36"/>
        <v>29</v>
      </c>
      <c r="V40">
        <f t="shared" si="37"/>
        <v>22</v>
      </c>
      <c r="W40">
        <f t="shared" si="38"/>
        <v>14</v>
      </c>
      <c r="X40">
        <f t="shared" si="39"/>
        <v>15</v>
      </c>
      <c r="Y40">
        <f t="shared" si="40"/>
        <v>16</v>
      </c>
      <c r="Z40">
        <f t="shared" si="41"/>
        <v>30</v>
      </c>
      <c r="AA40">
        <f t="shared" si="42"/>
        <v>23</v>
      </c>
    </row>
    <row r="41" spans="2:27" x14ac:dyDescent="0.25">
      <c r="B41" s="10" t="s">
        <v>736</v>
      </c>
      <c r="C41" s="10" t="s">
        <v>737</v>
      </c>
      <c r="D41">
        <v>0</v>
      </c>
      <c r="E41">
        <v>0</v>
      </c>
      <c r="F41">
        <v>0</v>
      </c>
      <c r="G41">
        <v>0</v>
      </c>
      <c r="H41">
        <v>0</v>
      </c>
      <c r="I41">
        <v>0</v>
      </c>
      <c r="J41">
        <v>0</v>
      </c>
      <c r="K41">
        <v>0</v>
      </c>
      <c r="L41">
        <v>0</v>
      </c>
      <c r="M41">
        <v>1</v>
      </c>
      <c r="O41" t="s">
        <v>298</v>
      </c>
      <c r="P41" s="10" t="s">
        <v>143</v>
      </c>
      <c r="Q41" s="10" t="s">
        <v>144</v>
      </c>
      <c r="R41">
        <f t="shared" si="32"/>
        <v>5</v>
      </c>
      <c r="S41">
        <f t="shared" si="34"/>
        <v>4</v>
      </c>
      <c r="T41">
        <f t="shared" si="35"/>
        <v>5</v>
      </c>
      <c r="U41">
        <f t="shared" si="36"/>
        <v>3</v>
      </c>
      <c r="V41">
        <f t="shared" si="37"/>
        <v>2</v>
      </c>
      <c r="W41">
        <f t="shared" si="38"/>
        <v>2</v>
      </c>
      <c r="X41">
        <f t="shared" si="39"/>
        <v>1</v>
      </c>
      <c r="Y41">
        <f t="shared" si="40"/>
        <v>0</v>
      </c>
      <c r="Z41">
        <f t="shared" si="41"/>
        <v>4</v>
      </c>
      <c r="AA41">
        <f t="shared" si="42"/>
        <v>5</v>
      </c>
    </row>
    <row r="42" spans="2:27" x14ac:dyDescent="0.25">
      <c r="B42" s="10" t="s">
        <v>80</v>
      </c>
      <c r="C42" s="10" t="s">
        <v>81</v>
      </c>
      <c r="D42">
        <v>0</v>
      </c>
      <c r="E42">
        <v>0</v>
      </c>
      <c r="F42">
        <v>0</v>
      </c>
      <c r="G42">
        <v>6</v>
      </c>
      <c r="H42">
        <v>2</v>
      </c>
      <c r="I42">
        <v>1</v>
      </c>
      <c r="J42">
        <v>0</v>
      </c>
      <c r="K42">
        <v>0</v>
      </c>
      <c r="L42">
        <v>0</v>
      </c>
      <c r="M42">
        <v>0</v>
      </c>
      <c r="O42" t="s">
        <v>298</v>
      </c>
      <c r="P42" s="10" t="s">
        <v>147</v>
      </c>
      <c r="Q42" s="10" t="s">
        <v>148</v>
      </c>
      <c r="R42">
        <f t="shared" si="32"/>
        <v>11</v>
      </c>
      <c r="S42">
        <f t="shared" si="34"/>
        <v>9</v>
      </c>
      <c r="T42">
        <f t="shared" si="35"/>
        <v>6</v>
      </c>
      <c r="U42">
        <f t="shared" si="36"/>
        <v>4</v>
      </c>
      <c r="V42">
        <f t="shared" si="37"/>
        <v>6</v>
      </c>
      <c r="W42">
        <f t="shared" si="38"/>
        <v>8</v>
      </c>
      <c r="X42">
        <f t="shared" si="39"/>
        <v>9</v>
      </c>
      <c r="Y42">
        <f t="shared" si="40"/>
        <v>10</v>
      </c>
      <c r="Z42">
        <f t="shared" si="41"/>
        <v>10</v>
      </c>
      <c r="AA42">
        <f t="shared" si="42"/>
        <v>7</v>
      </c>
    </row>
    <row r="43" spans="2:27" x14ac:dyDescent="0.25">
      <c r="B43" s="10" t="s">
        <v>622</v>
      </c>
      <c r="C43" s="10" t="s">
        <v>623</v>
      </c>
      <c r="D43">
        <v>0</v>
      </c>
      <c r="E43">
        <v>0</v>
      </c>
      <c r="F43">
        <v>0</v>
      </c>
      <c r="G43">
        <v>0</v>
      </c>
      <c r="H43">
        <v>0</v>
      </c>
      <c r="I43">
        <v>0</v>
      </c>
      <c r="J43">
        <v>0</v>
      </c>
      <c r="K43">
        <v>46</v>
      </c>
      <c r="L43">
        <v>68</v>
      </c>
      <c r="M43">
        <v>73</v>
      </c>
      <c r="O43" t="s">
        <v>298</v>
      </c>
      <c r="P43" s="10" t="s">
        <v>149</v>
      </c>
      <c r="Q43" s="10" t="s">
        <v>150</v>
      </c>
      <c r="R43">
        <f t="shared" si="32"/>
        <v>44</v>
      </c>
      <c r="S43">
        <f t="shared" si="34"/>
        <v>42</v>
      </c>
      <c r="T43">
        <f t="shared" si="35"/>
        <v>32</v>
      </c>
      <c r="U43">
        <f t="shared" si="36"/>
        <v>29</v>
      </c>
      <c r="V43">
        <f t="shared" si="37"/>
        <v>34</v>
      </c>
      <c r="W43">
        <f t="shared" si="38"/>
        <v>31</v>
      </c>
      <c r="X43">
        <f t="shared" si="39"/>
        <v>30</v>
      </c>
      <c r="Y43">
        <f t="shared" si="40"/>
        <v>25</v>
      </c>
      <c r="Z43">
        <f t="shared" si="41"/>
        <v>17</v>
      </c>
      <c r="AA43">
        <f t="shared" si="42"/>
        <v>17</v>
      </c>
    </row>
    <row r="44" spans="2:27" x14ac:dyDescent="0.25">
      <c r="B44" s="10" t="s">
        <v>134</v>
      </c>
      <c r="C44" s="10" t="s">
        <v>135</v>
      </c>
      <c r="D44">
        <v>256</v>
      </c>
      <c r="E44">
        <v>253</v>
      </c>
      <c r="F44">
        <v>215</v>
      </c>
      <c r="G44">
        <v>187</v>
      </c>
      <c r="H44">
        <v>137</v>
      </c>
      <c r="I44">
        <v>118</v>
      </c>
      <c r="J44">
        <v>101</v>
      </c>
      <c r="K44">
        <v>44</v>
      </c>
      <c r="L44">
        <v>33</v>
      </c>
      <c r="M44">
        <v>31</v>
      </c>
      <c r="O44" t="s">
        <v>298</v>
      </c>
      <c r="P44" s="10" t="s">
        <v>151</v>
      </c>
      <c r="Q44" s="10" t="s">
        <v>152</v>
      </c>
      <c r="R44">
        <f t="shared" si="32"/>
        <v>27</v>
      </c>
      <c r="S44">
        <f t="shared" si="34"/>
        <v>29</v>
      </c>
      <c r="T44">
        <f t="shared" si="35"/>
        <v>18</v>
      </c>
      <c r="U44">
        <f t="shared" si="36"/>
        <v>8</v>
      </c>
      <c r="V44">
        <f t="shared" si="37"/>
        <v>8</v>
      </c>
      <c r="W44">
        <f t="shared" si="38"/>
        <v>9</v>
      </c>
      <c r="X44">
        <f t="shared" si="39"/>
        <v>7</v>
      </c>
      <c r="Y44">
        <f t="shared" si="40"/>
        <v>10</v>
      </c>
      <c r="Z44">
        <f t="shared" si="41"/>
        <v>12</v>
      </c>
      <c r="AA44">
        <f t="shared" si="42"/>
        <v>12</v>
      </c>
    </row>
    <row r="45" spans="2:27" x14ac:dyDescent="0.25">
      <c r="B45" s="10" t="s">
        <v>674</v>
      </c>
      <c r="C45" s="10" t="s">
        <v>675</v>
      </c>
      <c r="D45">
        <v>0</v>
      </c>
      <c r="E45">
        <v>0</v>
      </c>
      <c r="F45">
        <v>0</v>
      </c>
      <c r="G45">
        <v>0</v>
      </c>
      <c r="H45">
        <v>0</v>
      </c>
      <c r="I45">
        <v>0</v>
      </c>
      <c r="J45">
        <v>0</v>
      </c>
      <c r="K45">
        <v>0</v>
      </c>
      <c r="L45">
        <v>1</v>
      </c>
      <c r="M45">
        <v>1</v>
      </c>
      <c r="O45" t="s">
        <v>298</v>
      </c>
      <c r="P45" s="10" t="s">
        <v>155</v>
      </c>
      <c r="Q45" s="10" t="s">
        <v>156</v>
      </c>
      <c r="R45">
        <f t="shared" si="32"/>
        <v>1</v>
      </c>
      <c r="S45">
        <f t="shared" si="34"/>
        <v>0</v>
      </c>
      <c r="T45">
        <f t="shared" si="35"/>
        <v>0</v>
      </c>
      <c r="U45">
        <f t="shared" si="36"/>
        <v>0</v>
      </c>
      <c r="V45">
        <f t="shared" si="37"/>
        <v>1</v>
      </c>
      <c r="W45">
        <f t="shared" si="38"/>
        <v>3</v>
      </c>
      <c r="X45">
        <f t="shared" si="39"/>
        <v>4</v>
      </c>
      <c r="Y45">
        <f t="shared" si="40"/>
        <v>5</v>
      </c>
      <c r="Z45">
        <f t="shared" si="41"/>
        <v>4</v>
      </c>
      <c r="AA45">
        <f t="shared" si="42"/>
        <v>1</v>
      </c>
    </row>
    <row r="46" spans="2:27" x14ac:dyDescent="0.25">
      <c r="B46" s="10" t="s">
        <v>136</v>
      </c>
      <c r="C46" s="10" t="s">
        <v>137</v>
      </c>
      <c r="D46">
        <v>6</v>
      </c>
      <c r="E46">
        <v>12</v>
      </c>
      <c r="F46">
        <v>9</v>
      </c>
      <c r="G46">
        <v>4</v>
      </c>
      <c r="H46">
        <v>1</v>
      </c>
      <c r="I46">
        <v>1</v>
      </c>
      <c r="J46">
        <v>6</v>
      </c>
      <c r="K46">
        <v>3</v>
      </c>
      <c r="L46">
        <v>2</v>
      </c>
      <c r="M46">
        <v>2</v>
      </c>
      <c r="O46" t="s">
        <v>298</v>
      </c>
      <c r="P46" s="10" t="s">
        <v>157</v>
      </c>
      <c r="Q46" s="10" t="s">
        <v>158</v>
      </c>
      <c r="R46">
        <f t="shared" si="32"/>
        <v>0</v>
      </c>
      <c r="S46">
        <f t="shared" si="34"/>
        <v>0</v>
      </c>
      <c r="T46">
        <f t="shared" si="35"/>
        <v>0</v>
      </c>
      <c r="U46">
        <f t="shared" si="36"/>
        <v>0</v>
      </c>
      <c r="V46">
        <f t="shared" si="37"/>
        <v>0</v>
      </c>
      <c r="W46">
        <f t="shared" si="38"/>
        <v>7</v>
      </c>
      <c r="X46">
        <f t="shared" si="39"/>
        <v>7</v>
      </c>
      <c r="Y46">
        <f t="shared" si="40"/>
        <v>6</v>
      </c>
      <c r="Z46">
        <f t="shared" si="41"/>
        <v>2</v>
      </c>
      <c r="AA46">
        <f t="shared" si="42"/>
        <v>7</v>
      </c>
    </row>
    <row r="47" spans="2:27" x14ac:dyDescent="0.25">
      <c r="B47" s="10" t="s">
        <v>139</v>
      </c>
      <c r="C47" s="10" t="s">
        <v>140</v>
      </c>
      <c r="D47">
        <v>20</v>
      </c>
      <c r="E47">
        <v>19</v>
      </c>
      <c r="F47">
        <v>16</v>
      </c>
      <c r="G47">
        <v>10</v>
      </c>
      <c r="H47">
        <v>10</v>
      </c>
      <c r="I47">
        <v>10</v>
      </c>
      <c r="J47">
        <v>8</v>
      </c>
      <c r="K47">
        <v>11</v>
      </c>
      <c r="L47">
        <v>13</v>
      </c>
      <c r="M47">
        <v>12</v>
      </c>
      <c r="O47" t="s">
        <v>298</v>
      </c>
      <c r="P47" s="10" t="s">
        <v>758</v>
      </c>
      <c r="Q47" s="10" t="s">
        <v>625</v>
      </c>
      <c r="R47">
        <f t="shared" si="32"/>
        <v>0</v>
      </c>
      <c r="S47">
        <f t="shared" si="34"/>
        <v>0</v>
      </c>
      <c r="T47">
        <f t="shared" si="35"/>
        <v>0</v>
      </c>
      <c r="U47">
        <f t="shared" si="36"/>
        <v>0</v>
      </c>
      <c r="V47">
        <f t="shared" si="37"/>
        <v>0</v>
      </c>
      <c r="W47">
        <f t="shared" si="38"/>
        <v>0</v>
      </c>
      <c r="X47">
        <f t="shared" si="39"/>
        <v>0</v>
      </c>
      <c r="Y47">
        <f t="shared" si="40"/>
        <v>3</v>
      </c>
      <c r="Z47">
        <f t="shared" si="41"/>
        <v>5</v>
      </c>
      <c r="AA47">
        <f t="shared" si="42"/>
        <v>3</v>
      </c>
    </row>
    <row r="48" spans="2:27" x14ac:dyDescent="0.25">
      <c r="B48" s="10" t="s">
        <v>354</v>
      </c>
      <c r="C48" s="10" t="s">
        <v>355</v>
      </c>
      <c r="D48">
        <v>2</v>
      </c>
      <c r="E48">
        <v>2</v>
      </c>
      <c r="F48">
        <v>1</v>
      </c>
      <c r="G48">
        <v>3</v>
      </c>
      <c r="H48">
        <v>0</v>
      </c>
      <c r="I48">
        <v>0</v>
      </c>
      <c r="J48">
        <v>0</v>
      </c>
      <c r="K48">
        <v>0</v>
      </c>
      <c r="L48">
        <v>0</v>
      </c>
      <c r="M48">
        <v>3</v>
      </c>
      <c r="O48" t="s">
        <v>298</v>
      </c>
      <c r="P48" s="10" t="s">
        <v>756</v>
      </c>
      <c r="Q48" s="10" t="s">
        <v>676</v>
      </c>
      <c r="R48">
        <f t="shared" si="32"/>
        <v>0</v>
      </c>
      <c r="S48">
        <f t="shared" si="34"/>
        <v>0</v>
      </c>
      <c r="T48">
        <f t="shared" si="35"/>
        <v>0</v>
      </c>
      <c r="U48">
        <f t="shared" si="36"/>
        <v>0</v>
      </c>
      <c r="V48">
        <f t="shared" si="37"/>
        <v>0</v>
      </c>
      <c r="W48">
        <f t="shared" si="38"/>
        <v>0</v>
      </c>
      <c r="X48">
        <f t="shared" si="39"/>
        <v>0</v>
      </c>
      <c r="Y48">
        <f t="shared" si="40"/>
        <v>0</v>
      </c>
      <c r="Z48">
        <f t="shared" si="41"/>
        <v>1</v>
      </c>
      <c r="AA48">
        <f t="shared" si="42"/>
        <v>8</v>
      </c>
    </row>
    <row r="49" spans="1:27" x14ac:dyDescent="0.25">
      <c r="B49" s="10" t="s">
        <v>141</v>
      </c>
      <c r="C49" s="10" t="s">
        <v>142</v>
      </c>
      <c r="D49">
        <v>38</v>
      </c>
      <c r="E49">
        <v>43</v>
      </c>
      <c r="F49">
        <v>35</v>
      </c>
      <c r="G49">
        <v>29</v>
      </c>
      <c r="H49">
        <v>22</v>
      </c>
      <c r="I49">
        <v>14</v>
      </c>
      <c r="J49">
        <v>15</v>
      </c>
      <c r="K49">
        <v>16</v>
      </c>
      <c r="L49">
        <v>30</v>
      </c>
      <c r="M49">
        <v>23</v>
      </c>
      <c r="O49" t="s">
        <v>298</v>
      </c>
      <c r="P49" s="10" t="s">
        <v>159</v>
      </c>
      <c r="Q49" s="10" t="s">
        <v>160</v>
      </c>
      <c r="R49">
        <f t="shared" si="32"/>
        <v>33</v>
      </c>
      <c r="S49">
        <f t="shared" si="34"/>
        <v>43</v>
      </c>
      <c r="T49">
        <f t="shared" si="35"/>
        <v>37</v>
      </c>
      <c r="U49">
        <f t="shared" si="36"/>
        <v>42</v>
      </c>
      <c r="V49">
        <f t="shared" si="37"/>
        <v>38</v>
      </c>
      <c r="W49">
        <f t="shared" si="38"/>
        <v>39</v>
      </c>
      <c r="X49">
        <f t="shared" si="39"/>
        <v>42</v>
      </c>
      <c r="Y49">
        <f t="shared" si="40"/>
        <v>38</v>
      </c>
      <c r="Z49">
        <f t="shared" si="41"/>
        <v>30</v>
      </c>
      <c r="AA49">
        <f t="shared" si="42"/>
        <v>29</v>
      </c>
    </row>
    <row r="50" spans="1:27" x14ac:dyDescent="0.25">
      <c r="B50" s="10" t="s">
        <v>143</v>
      </c>
      <c r="C50" s="10" t="s">
        <v>144</v>
      </c>
      <c r="D50">
        <v>5</v>
      </c>
      <c r="E50">
        <v>4</v>
      </c>
      <c r="F50">
        <v>5</v>
      </c>
      <c r="G50">
        <v>3</v>
      </c>
      <c r="H50">
        <v>2</v>
      </c>
      <c r="I50">
        <v>2</v>
      </c>
      <c r="J50">
        <v>1</v>
      </c>
      <c r="K50">
        <v>0</v>
      </c>
      <c r="L50">
        <v>4</v>
      </c>
      <c r="M50">
        <v>5</v>
      </c>
      <c r="O50" t="s">
        <v>298</v>
      </c>
      <c r="P50" s="10" t="s">
        <v>161</v>
      </c>
      <c r="Q50" s="10" t="s">
        <v>162</v>
      </c>
      <c r="R50">
        <f t="shared" si="32"/>
        <v>102</v>
      </c>
      <c r="S50">
        <f t="shared" si="34"/>
        <v>100</v>
      </c>
      <c r="T50">
        <f t="shared" si="35"/>
        <v>104</v>
      </c>
      <c r="U50">
        <f t="shared" si="36"/>
        <v>115</v>
      </c>
      <c r="V50">
        <f t="shared" si="37"/>
        <v>118</v>
      </c>
      <c r="W50">
        <f t="shared" si="38"/>
        <v>104</v>
      </c>
      <c r="X50">
        <f t="shared" si="39"/>
        <v>110</v>
      </c>
      <c r="Y50">
        <f t="shared" si="40"/>
        <v>116</v>
      </c>
      <c r="Z50">
        <f t="shared" si="41"/>
        <v>105</v>
      </c>
      <c r="AA50">
        <f t="shared" si="42"/>
        <v>99</v>
      </c>
    </row>
    <row r="51" spans="1:27" x14ac:dyDescent="0.25">
      <c r="B51" s="10" t="s">
        <v>147</v>
      </c>
      <c r="C51" s="10" t="s">
        <v>148</v>
      </c>
      <c r="D51">
        <v>11</v>
      </c>
      <c r="E51">
        <v>9</v>
      </c>
      <c r="F51">
        <v>6</v>
      </c>
      <c r="G51">
        <v>4</v>
      </c>
      <c r="H51">
        <v>6</v>
      </c>
      <c r="I51">
        <v>8</v>
      </c>
      <c r="J51">
        <v>9</v>
      </c>
      <c r="K51">
        <v>10</v>
      </c>
      <c r="L51">
        <v>10</v>
      </c>
      <c r="M51">
        <v>7</v>
      </c>
      <c r="O51" t="s">
        <v>298</v>
      </c>
      <c r="P51" s="10" t="s">
        <v>163</v>
      </c>
      <c r="Q51" s="10" t="s">
        <v>164</v>
      </c>
      <c r="R51">
        <f t="shared" si="32"/>
        <v>218</v>
      </c>
      <c r="S51">
        <f t="shared" si="34"/>
        <v>265</v>
      </c>
      <c r="T51">
        <f t="shared" si="35"/>
        <v>277</v>
      </c>
      <c r="U51">
        <f t="shared" si="36"/>
        <v>257</v>
      </c>
      <c r="V51">
        <f t="shared" si="37"/>
        <v>265</v>
      </c>
      <c r="W51">
        <f t="shared" si="38"/>
        <v>259</v>
      </c>
      <c r="X51">
        <f t="shared" si="39"/>
        <v>205</v>
      </c>
      <c r="Y51">
        <f t="shared" si="40"/>
        <v>177</v>
      </c>
      <c r="Z51">
        <f t="shared" ref="Z51:Z60" si="43">L60</f>
        <v>202</v>
      </c>
      <c r="AA51">
        <f t="shared" si="42"/>
        <v>148</v>
      </c>
    </row>
    <row r="52" spans="1:27" x14ac:dyDescent="0.25">
      <c r="B52" s="10" t="s">
        <v>149</v>
      </c>
      <c r="C52" s="10" t="s">
        <v>150</v>
      </c>
      <c r="D52">
        <v>44</v>
      </c>
      <c r="E52">
        <v>42</v>
      </c>
      <c r="F52">
        <v>32</v>
      </c>
      <c r="G52">
        <v>29</v>
      </c>
      <c r="H52">
        <v>34</v>
      </c>
      <c r="I52">
        <v>31</v>
      </c>
      <c r="J52">
        <v>30</v>
      </c>
      <c r="K52">
        <v>25</v>
      </c>
      <c r="L52">
        <v>17</v>
      </c>
      <c r="M52">
        <v>17</v>
      </c>
      <c r="O52" t="s">
        <v>298</v>
      </c>
      <c r="P52" s="10" t="s">
        <v>167</v>
      </c>
      <c r="Q52" s="10" t="s">
        <v>168</v>
      </c>
      <c r="R52">
        <f t="shared" si="32"/>
        <v>1</v>
      </c>
      <c r="S52">
        <f t="shared" si="34"/>
        <v>3</v>
      </c>
      <c r="T52">
        <f t="shared" si="35"/>
        <v>3</v>
      </c>
      <c r="U52">
        <f t="shared" si="36"/>
        <v>2</v>
      </c>
      <c r="V52">
        <f t="shared" si="37"/>
        <v>2</v>
      </c>
      <c r="W52">
        <f t="shared" si="38"/>
        <v>2</v>
      </c>
      <c r="X52">
        <f t="shared" si="39"/>
        <v>2</v>
      </c>
      <c r="Y52">
        <f t="shared" si="40"/>
        <v>4</v>
      </c>
      <c r="Z52">
        <f t="shared" si="43"/>
        <v>6</v>
      </c>
      <c r="AA52">
        <f t="shared" si="42"/>
        <v>10</v>
      </c>
    </row>
    <row r="53" spans="1:27" x14ac:dyDescent="0.25">
      <c r="B53" s="10" t="s">
        <v>151</v>
      </c>
      <c r="C53" s="10" t="s">
        <v>152</v>
      </c>
      <c r="D53">
        <v>27</v>
      </c>
      <c r="E53">
        <v>29</v>
      </c>
      <c r="F53">
        <v>18</v>
      </c>
      <c r="G53">
        <v>8</v>
      </c>
      <c r="H53">
        <v>8</v>
      </c>
      <c r="I53">
        <v>9</v>
      </c>
      <c r="J53">
        <v>7</v>
      </c>
      <c r="K53">
        <v>10</v>
      </c>
      <c r="L53">
        <v>12</v>
      </c>
      <c r="M53">
        <v>12</v>
      </c>
      <c r="O53" t="s">
        <v>298</v>
      </c>
      <c r="P53" s="10" t="s">
        <v>626</v>
      </c>
      <c r="Q53" s="10" t="s">
        <v>627</v>
      </c>
      <c r="R53">
        <f t="shared" si="32"/>
        <v>0</v>
      </c>
      <c r="S53">
        <f t="shared" si="34"/>
        <v>0</v>
      </c>
      <c r="T53">
        <f t="shared" si="35"/>
        <v>0</v>
      </c>
      <c r="U53">
        <f t="shared" si="36"/>
        <v>0</v>
      </c>
      <c r="V53">
        <f t="shared" si="37"/>
        <v>0</v>
      </c>
      <c r="W53">
        <f t="shared" si="38"/>
        <v>0</v>
      </c>
      <c r="X53">
        <f t="shared" si="39"/>
        <v>0</v>
      </c>
      <c r="Y53">
        <f t="shared" si="40"/>
        <v>2</v>
      </c>
      <c r="Z53">
        <f t="shared" si="43"/>
        <v>2</v>
      </c>
      <c r="AA53">
        <f t="shared" si="42"/>
        <v>1</v>
      </c>
    </row>
    <row r="54" spans="1:27" x14ac:dyDescent="0.25">
      <c r="B54" s="10" t="s">
        <v>155</v>
      </c>
      <c r="C54" s="10" t="s">
        <v>156</v>
      </c>
      <c r="D54">
        <v>1</v>
      </c>
      <c r="E54">
        <v>0</v>
      </c>
      <c r="F54">
        <v>0</v>
      </c>
      <c r="G54">
        <v>0</v>
      </c>
      <c r="H54">
        <v>1</v>
      </c>
      <c r="I54">
        <v>3</v>
      </c>
      <c r="J54">
        <v>4</v>
      </c>
      <c r="K54">
        <v>5</v>
      </c>
      <c r="L54">
        <v>4</v>
      </c>
      <c r="M54">
        <v>1</v>
      </c>
      <c r="O54" t="s">
        <v>298</v>
      </c>
      <c r="P54" s="10" t="s">
        <v>677</v>
      </c>
      <c r="Q54" s="10" t="s">
        <v>678</v>
      </c>
      <c r="R54">
        <f t="shared" si="32"/>
        <v>0</v>
      </c>
      <c r="S54">
        <f t="shared" si="34"/>
        <v>0</v>
      </c>
      <c r="T54">
        <f t="shared" si="35"/>
        <v>0</v>
      </c>
      <c r="U54">
        <f t="shared" si="36"/>
        <v>0</v>
      </c>
      <c r="V54">
        <f t="shared" si="37"/>
        <v>0</v>
      </c>
      <c r="W54">
        <f t="shared" si="38"/>
        <v>0</v>
      </c>
      <c r="X54">
        <f t="shared" si="39"/>
        <v>0</v>
      </c>
      <c r="Y54">
        <f t="shared" si="40"/>
        <v>0</v>
      </c>
      <c r="Z54">
        <f t="shared" si="43"/>
        <v>1</v>
      </c>
      <c r="AA54">
        <f t="shared" si="42"/>
        <v>0</v>
      </c>
    </row>
    <row r="55" spans="1:27" x14ac:dyDescent="0.25">
      <c r="B55" s="10" t="s">
        <v>157</v>
      </c>
      <c r="C55" s="10" t="s">
        <v>158</v>
      </c>
      <c r="D55">
        <v>0</v>
      </c>
      <c r="E55">
        <v>0</v>
      </c>
      <c r="F55">
        <v>0</v>
      </c>
      <c r="G55">
        <v>0</v>
      </c>
      <c r="H55">
        <v>0</v>
      </c>
      <c r="I55">
        <v>7</v>
      </c>
      <c r="J55">
        <v>7</v>
      </c>
      <c r="K55">
        <v>6</v>
      </c>
      <c r="L55">
        <v>2</v>
      </c>
      <c r="M55">
        <v>7</v>
      </c>
      <c r="O55" t="s">
        <v>298</v>
      </c>
      <c r="P55" s="10" t="s">
        <v>679</v>
      </c>
      <c r="Q55" s="10" t="s">
        <v>680</v>
      </c>
      <c r="R55">
        <f t="shared" si="32"/>
        <v>0</v>
      </c>
      <c r="S55">
        <f t="shared" si="34"/>
        <v>0</v>
      </c>
      <c r="T55">
        <f t="shared" si="35"/>
        <v>0</v>
      </c>
      <c r="U55">
        <f t="shared" si="36"/>
        <v>0</v>
      </c>
      <c r="V55">
        <f t="shared" si="37"/>
        <v>0</v>
      </c>
      <c r="W55">
        <f t="shared" si="38"/>
        <v>0</v>
      </c>
      <c r="X55">
        <f t="shared" si="39"/>
        <v>0</v>
      </c>
      <c r="Y55">
        <f t="shared" si="40"/>
        <v>0</v>
      </c>
      <c r="Z55">
        <f t="shared" si="43"/>
        <v>1</v>
      </c>
      <c r="AA55">
        <f t="shared" si="42"/>
        <v>1</v>
      </c>
    </row>
    <row r="56" spans="1:27" x14ac:dyDescent="0.25">
      <c r="B56" s="10" t="s">
        <v>624</v>
      </c>
      <c r="C56" s="10" t="s">
        <v>625</v>
      </c>
      <c r="D56">
        <v>0</v>
      </c>
      <c r="E56">
        <v>0</v>
      </c>
      <c r="F56">
        <v>0</v>
      </c>
      <c r="G56">
        <v>0</v>
      </c>
      <c r="H56">
        <v>0</v>
      </c>
      <c r="I56">
        <v>0</v>
      </c>
      <c r="J56">
        <v>0</v>
      </c>
      <c r="K56">
        <v>3</v>
      </c>
      <c r="L56">
        <v>5</v>
      </c>
      <c r="M56">
        <v>3</v>
      </c>
      <c r="O56" t="s">
        <v>298</v>
      </c>
      <c r="P56" s="10" t="s">
        <v>628</v>
      </c>
      <c r="Q56" s="10" t="s">
        <v>629</v>
      </c>
      <c r="R56">
        <f t="shared" si="32"/>
        <v>0</v>
      </c>
      <c r="S56">
        <f t="shared" si="34"/>
        <v>0</v>
      </c>
      <c r="T56">
        <f t="shared" si="35"/>
        <v>0</v>
      </c>
      <c r="U56">
        <f t="shared" si="36"/>
        <v>0</v>
      </c>
      <c r="V56">
        <f t="shared" si="37"/>
        <v>0</v>
      </c>
      <c r="W56">
        <f t="shared" si="38"/>
        <v>0</v>
      </c>
      <c r="X56">
        <f t="shared" si="39"/>
        <v>0</v>
      </c>
      <c r="Y56">
        <f t="shared" si="40"/>
        <v>1</v>
      </c>
      <c r="Z56">
        <f t="shared" si="43"/>
        <v>0</v>
      </c>
      <c r="AA56">
        <f t="shared" si="42"/>
        <v>0</v>
      </c>
    </row>
    <row r="57" spans="1:27" x14ac:dyDescent="0.25">
      <c r="B57" s="10" t="s">
        <v>624</v>
      </c>
      <c r="C57" s="10" t="s">
        <v>676</v>
      </c>
      <c r="D57">
        <v>0</v>
      </c>
      <c r="E57">
        <v>0</v>
      </c>
      <c r="F57">
        <v>0</v>
      </c>
      <c r="G57">
        <v>0</v>
      </c>
      <c r="H57">
        <v>0</v>
      </c>
      <c r="I57">
        <v>0</v>
      </c>
      <c r="J57">
        <v>0</v>
      </c>
      <c r="K57">
        <v>0</v>
      </c>
      <c r="L57">
        <v>1</v>
      </c>
      <c r="M57">
        <v>8</v>
      </c>
      <c r="O57" t="s">
        <v>298</v>
      </c>
      <c r="P57" s="10" t="s">
        <v>630</v>
      </c>
      <c r="Q57" s="10" t="s">
        <v>631</v>
      </c>
      <c r="R57">
        <f t="shared" si="32"/>
        <v>0</v>
      </c>
      <c r="S57">
        <f t="shared" si="34"/>
        <v>0</v>
      </c>
      <c r="T57">
        <f t="shared" si="35"/>
        <v>0</v>
      </c>
      <c r="U57">
        <f t="shared" si="36"/>
        <v>0</v>
      </c>
      <c r="V57">
        <f t="shared" si="37"/>
        <v>0</v>
      </c>
      <c r="W57">
        <f t="shared" si="38"/>
        <v>0</v>
      </c>
      <c r="X57">
        <f t="shared" si="39"/>
        <v>0</v>
      </c>
      <c r="Y57">
        <f t="shared" si="40"/>
        <v>1</v>
      </c>
      <c r="Z57">
        <f t="shared" si="43"/>
        <v>1</v>
      </c>
      <c r="AA57">
        <f t="shared" si="42"/>
        <v>1</v>
      </c>
    </row>
    <row r="58" spans="1:27" x14ac:dyDescent="0.25">
      <c r="B58" s="10" t="s">
        <v>159</v>
      </c>
      <c r="C58" s="10" t="s">
        <v>160</v>
      </c>
      <c r="D58">
        <v>33</v>
      </c>
      <c r="E58">
        <v>43</v>
      </c>
      <c r="F58">
        <v>37</v>
      </c>
      <c r="G58">
        <v>42</v>
      </c>
      <c r="H58">
        <v>38</v>
      </c>
      <c r="I58">
        <v>39</v>
      </c>
      <c r="J58">
        <v>42</v>
      </c>
      <c r="K58">
        <v>38</v>
      </c>
      <c r="L58">
        <v>30</v>
      </c>
      <c r="M58">
        <v>29</v>
      </c>
      <c r="O58" t="s">
        <v>298</v>
      </c>
      <c r="P58" s="10" t="s">
        <v>681</v>
      </c>
      <c r="Q58" s="10" t="s">
        <v>682</v>
      </c>
      <c r="R58">
        <f t="shared" si="32"/>
        <v>0</v>
      </c>
      <c r="S58">
        <f t="shared" si="34"/>
        <v>0</v>
      </c>
      <c r="T58">
        <f t="shared" si="35"/>
        <v>0</v>
      </c>
      <c r="U58">
        <f t="shared" si="36"/>
        <v>0</v>
      </c>
      <c r="V58">
        <f t="shared" si="37"/>
        <v>0</v>
      </c>
      <c r="W58">
        <f t="shared" si="38"/>
        <v>0</v>
      </c>
      <c r="X58">
        <f t="shared" si="39"/>
        <v>0</v>
      </c>
      <c r="Y58">
        <f t="shared" si="40"/>
        <v>0</v>
      </c>
      <c r="Z58">
        <f t="shared" si="43"/>
        <v>1</v>
      </c>
      <c r="AA58">
        <f t="shared" si="42"/>
        <v>1</v>
      </c>
    </row>
    <row r="59" spans="1:27" x14ac:dyDescent="0.25">
      <c r="B59" s="10" t="s">
        <v>161</v>
      </c>
      <c r="C59" s="10" t="s">
        <v>162</v>
      </c>
      <c r="D59">
        <v>102</v>
      </c>
      <c r="E59">
        <v>100</v>
      </c>
      <c r="F59">
        <v>104</v>
      </c>
      <c r="G59">
        <v>115</v>
      </c>
      <c r="H59">
        <v>118</v>
      </c>
      <c r="I59">
        <v>104</v>
      </c>
      <c r="J59">
        <v>110</v>
      </c>
      <c r="K59">
        <v>116</v>
      </c>
      <c r="L59">
        <v>105</v>
      </c>
      <c r="M59">
        <v>99</v>
      </c>
      <c r="O59" t="s">
        <v>298</v>
      </c>
      <c r="P59" s="10" t="s">
        <v>683</v>
      </c>
      <c r="Q59" s="10" t="s">
        <v>684</v>
      </c>
      <c r="R59">
        <f t="shared" si="32"/>
        <v>0</v>
      </c>
      <c r="S59">
        <f t="shared" si="34"/>
        <v>0</v>
      </c>
      <c r="T59">
        <f t="shared" si="35"/>
        <v>0</v>
      </c>
      <c r="U59">
        <f t="shared" si="36"/>
        <v>0</v>
      </c>
      <c r="V59">
        <f t="shared" si="37"/>
        <v>0</v>
      </c>
      <c r="W59">
        <f t="shared" si="38"/>
        <v>0</v>
      </c>
      <c r="X59">
        <f t="shared" si="39"/>
        <v>0</v>
      </c>
      <c r="Y59">
        <f t="shared" si="40"/>
        <v>0</v>
      </c>
      <c r="Z59">
        <f t="shared" si="43"/>
        <v>3</v>
      </c>
      <c r="AA59">
        <f t="shared" si="42"/>
        <v>4</v>
      </c>
    </row>
    <row r="60" spans="1:27" x14ac:dyDescent="0.25">
      <c r="B60" s="10" t="s">
        <v>163</v>
      </c>
      <c r="C60" s="10" t="s">
        <v>164</v>
      </c>
      <c r="D60">
        <v>218</v>
      </c>
      <c r="E60">
        <v>265</v>
      </c>
      <c r="F60">
        <v>277</v>
      </c>
      <c r="G60">
        <v>257</v>
      </c>
      <c r="H60">
        <v>265</v>
      </c>
      <c r="I60">
        <v>259</v>
      </c>
      <c r="J60">
        <v>205</v>
      </c>
      <c r="K60">
        <v>177</v>
      </c>
      <c r="L60">
        <v>202</v>
      </c>
      <c r="M60">
        <v>148</v>
      </c>
      <c r="O60" t="s">
        <v>298</v>
      </c>
      <c r="P60" s="10" t="s">
        <v>632</v>
      </c>
      <c r="Q60" s="10" t="s">
        <v>633</v>
      </c>
      <c r="R60">
        <f t="shared" si="32"/>
        <v>0</v>
      </c>
      <c r="S60">
        <f t="shared" si="34"/>
        <v>0</v>
      </c>
      <c r="T60">
        <f t="shared" si="35"/>
        <v>0</v>
      </c>
      <c r="U60">
        <f t="shared" si="36"/>
        <v>0</v>
      </c>
      <c r="V60">
        <f t="shared" si="37"/>
        <v>0</v>
      </c>
      <c r="W60">
        <f t="shared" si="38"/>
        <v>0</v>
      </c>
      <c r="X60">
        <f t="shared" si="39"/>
        <v>0</v>
      </c>
      <c r="Y60">
        <f t="shared" si="40"/>
        <v>2</v>
      </c>
      <c r="Z60">
        <f t="shared" si="43"/>
        <v>0</v>
      </c>
      <c r="AA60">
        <f t="shared" si="42"/>
        <v>2</v>
      </c>
    </row>
    <row r="61" spans="1:27" x14ac:dyDescent="0.25">
      <c r="B61" s="10" t="s">
        <v>167</v>
      </c>
      <c r="C61" s="10" t="s">
        <v>168</v>
      </c>
      <c r="D61">
        <v>1</v>
      </c>
      <c r="E61">
        <v>3</v>
      </c>
      <c r="F61">
        <v>3</v>
      </c>
      <c r="G61">
        <v>2</v>
      </c>
      <c r="H61">
        <v>2</v>
      </c>
      <c r="I61">
        <v>2</v>
      </c>
      <c r="J61">
        <v>2</v>
      </c>
      <c r="K61">
        <v>4</v>
      </c>
      <c r="L61">
        <v>6</v>
      </c>
      <c r="M61">
        <v>10</v>
      </c>
      <c r="O61" t="s">
        <v>298</v>
      </c>
      <c r="P61" s="10" t="s">
        <v>634</v>
      </c>
      <c r="Q61" s="10" t="s">
        <v>635</v>
      </c>
      <c r="R61">
        <f t="shared" ref="R61:Z61" si="44">D71</f>
        <v>0</v>
      </c>
      <c r="S61">
        <f t="shared" si="44"/>
        <v>0</v>
      </c>
      <c r="T61">
        <f t="shared" si="44"/>
        <v>0</v>
      </c>
      <c r="U61">
        <f t="shared" si="44"/>
        <v>0</v>
      </c>
      <c r="V61">
        <f t="shared" si="44"/>
        <v>0</v>
      </c>
      <c r="W61">
        <f t="shared" si="44"/>
        <v>0</v>
      </c>
      <c r="X61">
        <f t="shared" si="44"/>
        <v>0</v>
      </c>
      <c r="Y61">
        <f t="shared" si="44"/>
        <v>1</v>
      </c>
      <c r="Z61">
        <f t="shared" si="44"/>
        <v>1</v>
      </c>
      <c r="AA61">
        <f>M71</f>
        <v>1</v>
      </c>
    </row>
    <row r="62" spans="1:27" x14ac:dyDescent="0.25">
      <c r="B62" s="10" t="s">
        <v>626</v>
      </c>
      <c r="C62" s="10" t="s">
        <v>627</v>
      </c>
      <c r="D62">
        <v>0</v>
      </c>
      <c r="E62">
        <v>0</v>
      </c>
      <c r="F62">
        <v>0</v>
      </c>
      <c r="G62">
        <v>0</v>
      </c>
      <c r="H62">
        <v>0</v>
      </c>
      <c r="I62">
        <v>0</v>
      </c>
      <c r="J62">
        <v>0</v>
      </c>
      <c r="K62">
        <v>2</v>
      </c>
      <c r="L62">
        <v>2</v>
      </c>
      <c r="M62">
        <v>1</v>
      </c>
      <c r="O62" s="35" t="s">
        <v>298</v>
      </c>
      <c r="P62" s="79" t="s">
        <v>636</v>
      </c>
      <c r="Q62" s="79" t="s">
        <v>637</v>
      </c>
      <c r="R62">
        <f>D72</f>
        <v>0</v>
      </c>
      <c r="S62">
        <f t="shared" ref="S62:AA62" si="45">E72</f>
        <v>0</v>
      </c>
      <c r="T62">
        <f t="shared" si="45"/>
        <v>0</v>
      </c>
      <c r="U62">
        <f t="shared" si="45"/>
        <v>0</v>
      </c>
      <c r="V62">
        <f t="shared" si="45"/>
        <v>0</v>
      </c>
      <c r="W62">
        <f t="shared" si="45"/>
        <v>0</v>
      </c>
      <c r="X62">
        <f t="shared" si="45"/>
        <v>0</v>
      </c>
      <c r="Y62">
        <f t="shared" si="45"/>
        <v>3</v>
      </c>
      <c r="Z62">
        <f t="shared" si="45"/>
        <v>2</v>
      </c>
      <c r="AA62">
        <f t="shared" si="45"/>
        <v>1</v>
      </c>
    </row>
    <row r="63" spans="1:27" x14ac:dyDescent="0.25">
      <c r="B63" s="10" t="s">
        <v>677</v>
      </c>
      <c r="C63" s="10" t="s">
        <v>678</v>
      </c>
      <c r="D63">
        <v>0</v>
      </c>
      <c r="E63">
        <v>0</v>
      </c>
      <c r="F63">
        <v>0</v>
      </c>
      <c r="G63">
        <v>0</v>
      </c>
      <c r="H63">
        <v>0</v>
      </c>
      <c r="I63">
        <v>0</v>
      </c>
      <c r="J63">
        <v>0</v>
      </c>
      <c r="K63">
        <v>0</v>
      </c>
      <c r="L63">
        <v>1</v>
      </c>
      <c r="M63">
        <v>0</v>
      </c>
      <c r="O63" t="s">
        <v>299</v>
      </c>
      <c r="P63" s="10" t="s">
        <v>175</v>
      </c>
      <c r="Q63" s="10" t="s">
        <v>176</v>
      </c>
      <c r="R63" s="40">
        <f t="shared" ref="R63:R71" si="46">D76</f>
        <v>11</v>
      </c>
      <c r="S63" s="40">
        <f t="shared" ref="S63:S71" si="47">E76</f>
        <v>8</v>
      </c>
      <c r="T63" s="40">
        <f t="shared" ref="T63:T71" si="48">F76</f>
        <v>8</v>
      </c>
      <c r="U63" s="40">
        <f t="shared" ref="U63:U71" si="49">G76</f>
        <v>6</v>
      </c>
      <c r="V63" s="40">
        <f t="shared" ref="V63:V71" si="50">H76</f>
        <v>5</v>
      </c>
      <c r="W63" s="40">
        <f t="shared" ref="W63:W71" si="51">I76</f>
        <v>4</v>
      </c>
      <c r="X63" s="40">
        <f t="shared" ref="X63:X71" si="52">J76</f>
        <v>9</v>
      </c>
      <c r="Y63" s="40">
        <f t="shared" ref="Y63:Y71" si="53">K76</f>
        <v>13</v>
      </c>
      <c r="Z63" s="40">
        <f t="shared" ref="Z63:Z71" si="54">L76</f>
        <v>13</v>
      </c>
      <c r="AA63" s="40">
        <f t="shared" ref="AA63:AA71" si="55">M76</f>
        <v>13</v>
      </c>
    </row>
    <row r="64" spans="1:27" x14ac:dyDescent="0.25">
      <c r="A64" s="10"/>
      <c r="B64" s="10" t="s">
        <v>679</v>
      </c>
      <c r="C64" s="10" t="s">
        <v>680</v>
      </c>
      <c r="D64">
        <v>0</v>
      </c>
      <c r="E64">
        <v>0</v>
      </c>
      <c r="F64">
        <v>0</v>
      </c>
      <c r="G64">
        <v>0</v>
      </c>
      <c r="H64">
        <v>0</v>
      </c>
      <c r="I64">
        <v>0</v>
      </c>
      <c r="J64">
        <v>0</v>
      </c>
      <c r="K64">
        <v>0</v>
      </c>
      <c r="L64">
        <v>1</v>
      </c>
      <c r="M64">
        <v>1</v>
      </c>
      <c r="O64" t="s">
        <v>299</v>
      </c>
      <c r="P64" s="10" t="s">
        <v>216</v>
      </c>
      <c r="Q64" s="10" t="s">
        <v>217</v>
      </c>
      <c r="R64">
        <f t="shared" si="46"/>
        <v>2</v>
      </c>
      <c r="S64">
        <f t="shared" si="47"/>
        <v>1</v>
      </c>
      <c r="T64">
        <f t="shared" si="48"/>
        <v>1</v>
      </c>
      <c r="U64">
        <f t="shared" si="49"/>
        <v>1</v>
      </c>
      <c r="V64">
        <f t="shared" si="50"/>
        <v>1</v>
      </c>
      <c r="W64">
        <f t="shared" si="51"/>
        <v>0</v>
      </c>
      <c r="X64">
        <f t="shared" si="52"/>
        <v>0</v>
      </c>
      <c r="Y64">
        <f t="shared" si="53"/>
        <v>0</v>
      </c>
      <c r="Z64">
        <f t="shared" si="54"/>
        <v>0</v>
      </c>
      <c r="AA64">
        <f t="shared" si="55"/>
        <v>0</v>
      </c>
    </row>
    <row r="65" spans="1:27" x14ac:dyDescent="0.25">
      <c r="A65" s="10"/>
      <c r="B65" s="10" t="s">
        <v>628</v>
      </c>
      <c r="C65" s="10" t="s">
        <v>629</v>
      </c>
      <c r="D65">
        <v>0</v>
      </c>
      <c r="E65">
        <v>0</v>
      </c>
      <c r="F65">
        <v>0</v>
      </c>
      <c r="G65">
        <v>0</v>
      </c>
      <c r="H65">
        <v>0</v>
      </c>
      <c r="I65">
        <v>0</v>
      </c>
      <c r="J65">
        <v>0</v>
      </c>
      <c r="K65">
        <v>1</v>
      </c>
      <c r="L65">
        <v>0</v>
      </c>
      <c r="M65">
        <v>0</v>
      </c>
      <c r="O65" t="s">
        <v>299</v>
      </c>
      <c r="P65" s="10" t="s">
        <v>97</v>
      </c>
      <c r="Q65" s="10" t="s">
        <v>98</v>
      </c>
      <c r="R65">
        <f t="shared" si="46"/>
        <v>1</v>
      </c>
      <c r="S65">
        <f t="shared" si="47"/>
        <v>1</v>
      </c>
      <c r="T65">
        <f t="shared" si="48"/>
        <v>1</v>
      </c>
      <c r="U65">
        <f t="shared" si="49"/>
        <v>0</v>
      </c>
      <c r="V65">
        <f t="shared" si="50"/>
        <v>0</v>
      </c>
      <c r="W65">
        <f t="shared" si="51"/>
        <v>0</v>
      </c>
      <c r="X65">
        <f t="shared" si="52"/>
        <v>1</v>
      </c>
      <c r="Y65">
        <f t="shared" si="53"/>
        <v>1</v>
      </c>
      <c r="Z65">
        <f t="shared" si="54"/>
        <v>1</v>
      </c>
      <c r="AA65">
        <f t="shared" si="55"/>
        <v>1</v>
      </c>
    </row>
    <row r="66" spans="1:27" x14ac:dyDescent="0.25">
      <c r="B66" s="10" t="s">
        <v>630</v>
      </c>
      <c r="C66" s="10" t="s">
        <v>631</v>
      </c>
      <c r="D66">
        <v>0</v>
      </c>
      <c r="E66">
        <v>0</v>
      </c>
      <c r="F66">
        <v>0</v>
      </c>
      <c r="G66">
        <v>0</v>
      </c>
      <c r="H66">
        <v>0</v>
      </c>
      <c r="I66">
        <v>0</v>
      </c>
      <c r="J66">
        <v>0</v>
      </c>
      <c r="K66">
        <v>1</v>
      </c>
      <c r="L66">
        <v>1</v>
      </c>
      <c r="M66">
        <v>1</v>
      </c>
      <c r="O66" t="s">
        <v>299</v>
      </c>
      <c r="P66" s="10" t="s">
        <v>80</v>
      </c>
      <c r="Q66" s="10" t="s">
        <v>81</v>
      </c>
      <c r="R66">
        <f t="shared" si="46"/>
        <v>0</v>
      </c>
      <c r="S66">
        <f t="shared" si="47"/>
        <v>0</v>
      </c>
      <c r="T66">
        <f t="shared" si="48"/>
        <v>0</v>
      </c>
      <c r="U66">
        <f t="shared" si="49"/>
        <v>1</v>
      </c>
      <c r="V66">
        <f t="shared" si="50"/>
        <v>2</v>
      </c>
      <c r="W66">
        <f t="shared" si="51"/>
        <v>2</v>
      </c>
      <c r="X66">
        <f t="shared" si="52"/>
        <v>0</v>
      </c>
      <c r="Y66">
        <f t="shared" si="53"/>
        <v>0</v>
      </c>
      <c r="Z66">
        <f t="shared" si="54"/>
        <v>0</v>
      </c>
      <c r="AA66">
        <f t="shared" si="55"/>
        <v>0</v>
      </c>
    </row>
    <row r="67" spans="1:27" x14ac:dyDescent="0.25">
      <c r="A67" s="10"/>
      <c r="B67" s="10" t="s">
        <v>681</v>
      </c>
      <c r="C67" s="10" t="s">
        <v>682</v>
      </c>
      <c r="D67">
        <v>0</v>
      </c>
      <c r="E67">
        <v>0</v>
      </c>
      <c r="F67">
        <v>0</v>
      </c>
      <c r="G67">
        <v>0</v>
      </c>
      <c r="H67">
        <v>0</v>
      </c>
      <c r="I67">
        <v>0</v>
      </c>
      <c r="J67">
        <v>0</v>
      </c>
      <c r="K67">
        <v>0</v>
      </c>
      <c r="L67">
        <v>1</v>
      </c>
      <c r="M67">
        <v>1</v>
      </c>
      <c r="O67" t="s">
        <v>299</v>
      </c>
      <c r="P67" s="10" t="s">
        <v>139</v>
      </c>
      <c r="Q67" s="10" t="s">
        <v>140</v>
      </c>
      <c r="R67">
        <f t="shared" si="46"/>
        <v>1</v>
      </c>
      <c r="S67">
        <f t="shared" si="47"/>
        <v>1</v>
      </c>
      <c r="T67">
        <f t="shared" si="48"/>
        <v>1</v>
      </c>
      <c r="U67">
        <f t="shared" si="49"/>
        <v>1</v>
      </c>
      <c r="V67">
        <f t="shared" si="50"/>
        <v>1</v>
      </c>
      <c r="W67">
        <f t="shared" si="51"/>
        <v>0</v>
      </c>
      <c r="X67">
        <f t="shared" si="52"/>
        <v>0</v>
      </c>
      <c r="Y67">
        <f t="shared" si="53"/>
        <v>0</v>
      </c>
      <c r="Z67">
        <f t="shared" si="54"/>
        <v>0</v>
      </c>
      <c r="AA67">
        <f t="shared" si="55"/>
        <v>0</v>
      </c>
    </row>
    <row r="68" spans="1:27" x14ac:dyDescent="0.25">
      <c r="B68" s="10" t="s">
        <v>683</v>
      </c>
      <c r="C68" s="10" t="s">
        <v>684</v>
      </c>
      <c r="D68">
        <v>0</v>
      </c>
      <c r="E68">
        <v>0</v>
      </c>
      <c r="F68">
        <v>0</v>
      </c>
      <c r="G68">
        <v>0</v>
      </c>
      <c r="H68">
        <v>0</v>
      </c>
      <c r="I68">
        <v>0</v>
      </c>
      <c r="J68">
        <v>0</v>
      </c>
      <c r="K68">
        <v>0</v>
      </c>
      <c r="L68">
        <v>3</v>
      </c>
      <c r="M68">
        <v>4</v>
      </c>
      <c r="O68" t="s">
        <v>299</v>
      </c>
      <c r="P68" s="10" t="s">
        <v>177</v>
      </c>
      <c r="Q68" s="10" t="s">
        <v>178</v>
      </c>
      <c r="R68">
        <f t="shared" si="46"/>
        <v>5</v>
      </c>
      <c r="S68">
        <f t="shared" si="47"/>
        <v>7</v>
      </c>
      <c r="T68">
        <f t="shared" si="48"/>
        <v>7</v>
      </c>
      <c r="U68">
        <f t="shared" si="49"/>
        <v>5</v>
      </c>
      <c r="V68">
        <f t="shared" si="50"/>
        <v>6</v>
      </c>
      <c r="W68">
        <f t="shared" si="51"/>
        <v>4</v>
      </c>
      <c r="X68">
        <f t="shared" si="52"/>
        <v>2</v>
      </c>
      <c r="Y68">
        <f t="shared" si="53"/>
        <v>5</v>
      </c>
      <c r="Z68">
        <f t="shared" si="54"/>
        <v>7</v>
      </c>
      <c r="AA68">
        <f t="shared" si="55"/>
        <v>5</v>
      </c>
    </row>
    <row r="69" spans="1:27" x14ac:dyDescent="0.25">
      <c r="A69" s="10"/>
      <c r="B69" s="10" t="s">
        <v>632</v>
      </c>
      <c r="C69" s="10" t="s">
        <v>633</v>
      </c>
      <c r="D69">
        <v>0</v>
      </c>
      <c r="E69">
        <v>0</v>
      </c>
      <c r="F69">
        <v>0</v>
      </c>
      <c r="G69">
        <v>0</v>
      </c>
      <c r="H69">
        <v>0</v>
      </c>
      <c r="I69">
        <v>0</v>
      </c>
      <c r="J69">
        <v>0</v>
      </c>
      <c r="K69">
        <v>2</v>
      </c>
      <c r="L69">
        <v>0</v>
      </c>
      <c r="M69">
        <v>2</v>
      </c>
      <c r="O69" t="s">
        <v>299</v>
      </c>
      <c r="P69" s="10" t="s">
        <v>179</v>
      </c>
      <c r="Q69" s="10" t="s">
        <v>180</v>
      </c>
      <c r="R69">
        <f t="shared" si="46"/>
        <v>6</v>
      </c>
      <c r="S69">
        <f t="shared" si="47"/>
        <v>6</v>
      </c>
      <c r="T69">
        <f t="shared" si="48"/>
        <v>5</v>
      </c>
      <c r="U69">
        <f t="shared" si="49"/>
        <v>6</v>
      </c>
      <c r="V69">
        <f t="shared" si="50"/>
        <v>6</v>
      </c>
      <c r="W69">
        <f t="shared" si="51"/>
        <v>8</v>
      </c>
      <c r="X69">
        <f t="shared" si="52"/>
        <v>8</v>
      </c>
      <c r="Y69">
        <f t="shared" si="53"/>
        <v>8</v>
      </c>
      <c r="Z69">
        <f t="shared" si="54"/>
        <v>8</v>
      </c>
      <c r="AA69">
        <f t="shared" si="55"/>
        <v>6</v>
      </c>
    </row>
    <row r="70" spans="1:27" x14ac:dyDescent="0.25">
      <c r="A70" s="10"/>
      <c r="B70" s="10" t="s">
        <v>349</v>
      </c>
      <c r="C70" s="10" t="s">
        <v>350</v>
      </c>
      <c r="D70">
        <v>0</v>
      </c>
      <c r="E70">
        <v>0</v>
      </c>
      <c r="F70">
        <v>0</v>
      </c>
      <c r="G70">
        <v>0</v>
      </c>
      <c r="H70">
        <v>0</v>
      </c>
      <c r="I70">
        <v>0</v>
      </c>
      <c r="J70">
        <v>0</v>
      </c>
      <c r="K70">
        <v>0</v>
      </c>
      <c r="L70">
        <v>0</v>
      </c>
      <c r="M70">
        <v>0</v>
      </c>
      <c r="O70" t="s">
        <v>299</v>
      </c>
      <c r="P70" s="10" t="s">
        <v>181</v>
      </c>
      <c r="Q70" s="10" t="s">
        <v>182</v>
      </c>
      <c r="R70">
        <f t="shared" si="46"/>
        <v>26</v>
      </c>
      <c r="S70">
        <f t="shared" si="47"/>
        <v>24</v>
      </c>
      <c r="T70">
        <f t="shared" si="48"/>
        <v>20</v>
      </c>
      <c r="U70">
        <f t="shared" si="49"/>
        <v>17</v>
      </c>
      <c r="V70">
        <f t="shared" si="50"/>
        <v>21</v>
      </c>
      <c r="W70">
        <f t="shared" si="51"/>
        <v>25</v>
      </c>
      <c r="X70">
        <f t="shared" si="52"/>
        <v>21</v>
      </c>
      <c r="Y70">
        <f t="shared" si="53"/>
        <v>19</v>
      </c>
      <c r="Z70">
        <f t="shared" si="54"/>
        <v>18</v>
      </c>
      <c r="AA70">
        <f t="shared" si="55"/>
        <v>16</v>
      </c>
    </row>
    <row r="71" spans="1:27" x14ac:dyDescent="0.25">
      <c r="B71" s="10" t="s">
        <v>634</v>
      </c>
      <c r="C71" s="10" t="s">
        <v>635</v>
      </c>
      <c r="D71">
        <v>0</v>
      </c>
      <c r="E71">
        <v>0</v>
      </c>
      <c r="F71">
        <v>0</v>
      </c>
      <c r="G71">
        <v>0</v>
      </c>
      <c r="H71">
        <v>0</v>
      </c>
      <c r="I71">
        <v>0</v>
      </c>
      <c r="J71">
        <v>0</v>
      </c>
      <c r="K71">
        <v>1</v>
      </c>
      <c r="L71">
        <v>1</v>
      </c>
      <c r="M71">
        <v>1</v>
      </c>
      <c r="O71" t="s">
        <v>299</v>
      </c>
      <c r="P71" s="10" t="s">
        <v>183</v>
      </c>
      <c r="Q71" s="10" t="s">
        <v>184</v>
      </c>
      <c r="R71">
        <f t="shared" si="46"/>
        <v>9</v>
      </c>
      <c r="S71">
        <f t="shared" si="47"/>
        <v>12</v>
      </c>
      <c r="T71">
        <f t="shared" si="48"/>
        <v>10</v>
      </c>
      <c r="U71">
        <f t="shared" si="49"/>
        <v>10</v>
      </c>
      <c r="V71">
        <f t="shared" si="50"/>
        <v>10</v>
      </c>
      <c r="W71">
        <f t="shared" si="51"/>
        <v>7</v>
      </c>
      <c r="X71">
        <f t="shared" si="52"/>
        <v>5</v>
      </c>
      <c r="Y71">
        <f t="shared" si="53"/>
        <v>3</v>
      </c>
      <c r="Z71">
        <f t="shared" si="54"/>
        <v>2</v>
      </c>
      <c r="AA71">
        <f t="shared" si="55"/>
        <v>0</v>
      </c>
    </row>
    <row r="72" spans="1:27" x14ac:dyDescent="0.25">
      <c r="A72" s="10"/>
      <c r="B72" s="10" t="s">
        <v>636</v>
      </c>
      <c r="C72" s="10" t="s">
        <v>637</v>
      </c>
      <c r="D72">
        <v>0</v>
      </c>
      <c r="E72">
        <v>0</v>
      </c>
      <c r="F72">
        <v>0</v>
      </c>
      <c r="G72">
        <v>0</v>
      </c>
      <c r="H72">
        <v>0</v>
      </c>
      <c r="I72">
        <v>0</v>
      </c>
      <c r="J72">
        <v>0</v>
      </c>
      <c r="K72">
        <v>3</v>
      </c>
      <c r="L72">
        <v>2</v>
      </c>
      <c r="M72">
        <v>1</v>
      </c>
      <c r="O72" t="s">
        <v>299</v>
      </c>
      <c r="P72" s="10" t="s">
        <v>714</v>
      </c>
      <c r="Q72" s="10" t="s">
        <v>185</v>
      </c>
      <c r="R72">
        <f t="shared" ref="R72:Z72" si="56">D85</f>
        <v>12</v>
      </c>
      <c r="S72">
        <f t="shared" si="56"/>
        <v>15</v>
      </c>
      <c r="T72">
        <f t="shared" si="56"/>
        <v>13</v>
      </c>
      <c r="U72">
        <f t="shared" si="56"/>
        <v>12</v>
      </c>
      <c r="V72">
        <f t="shared" si="56"/>
        <v>14</v>
      </c>
      <c r="W72">
        <f t="shared" si="56"/>
        <v>14</v>
      </c>
      <c r="X72">
        <f t="shared" si="56"/>
        <v>9</v>
      </c>
      <c r="Y72">
        <f t="shared" si="56"/>
        <v>8</v>
      </c>
      <c r="Z72">
        <f t="shared" si="56"/>
        <v>12</v>
      </c>
      <c r="AA72">
        <f>M85</f>
        <v>8</v>
      </c>
    </row>
    <row r="73" spans="1:27" x14ac:dyDescent="0.25">
      <c r="A73" s="10" t="s">
        <v>72</v>
      </c>
      <c r="B73" s="10"/>
      <c r="C73" s="10"/>
      <c r="D73" t="s">
        <v>39</v>
      </c>
      <c r="E73" t="s">
        <v>39</v>
      </c>
      <c r="F73" t="s">
        <v>39</v>
      </c>
      <c r="G73" t="s">
        <v>39</v>
      </c>
      <c r="H73" t="s">
        <v>39</v>
      </c>
      <c r="I73" t="s">
        <v>39</v>
      </c>
      <c r="J73" t="s">
        <v>39</v>
      </c>
      <c r="K73" t="s">
        <v>39</v>
      </c>
      <c r="L73" t="s">
        <v>39</v>
      </c>
      <c r="M73" t="s">
        <v>39</v>
      </c>
      <c r="O73" t="s">
        <v>299</v>
      </c>
      <c r="P73" s="10" t="s">
        <v>186</v>
      </c>
      <c r="Q73" s="10" t="s">
        <v>187</v>
      </c>
      <c r="R73">
        <f>D86</f>
        <v>2</v>
      </c>
      <c r="S73">
        <f t="shared" ref="S73:AA73" si="57">E86</f>
        <v>9</v>
      </c>
      <c r="T73">
        <f t="shared" si="57"/>
        <v>5</v>
      </c>
      <c r="U73">
        <f t="shared" si="57"/>
        <v>3</v>
      </c>
      <c r="V73">
        <f t="shared" si="57"/>
        <v>4</v>
      </c>
      <c r="W73">
        <f t="shared" si="57"/>
        <v>4</v>
      </c>
      <c r="X73">
        <f t="shared" si="57"/>
        <v>9</v>
      </c>
      <c r="Y73">
        <f t="shared" si="57"/>
        <v>8</v>
      </c>
      <c r="Z73">
        <f t="shared" si="57"/>
        <v>14</v>
      </c>
      <c r="AA73">
        <f t="shared" si="57"/>
        <v>11</v>
      </c>
    </row>
    <row r="74" spans="1:27" x14ac:dyDescent="0.25">
      <c r="A74" s="10" t="s">
        <v>73</v>
      </c>
      <c r="B74" s="10"/>
      <c r="C74" s="10"/>
      <c r="D74">
        <v>941</v>
      </c>
      <c r="E74">
        <v>1016</v>
      </c>
      <c r="F74">
        <v>945</v>
      </c>
      <c r="G74">
        <v>877</v>
      </c>
      <c r="H74">
        <v>801</v>
      </c>
      <c r="I74">
        <v>738</v>
      </c>
      <c r="J74">
        <v>661</v>
      </c>
      <c r="K74">
        <v>652</v>
      </c>
      <c r="L74">
        <v>687</v>
      </c>
      <c r="M74">
        <v>663</v>
      </c>
      <c r="O74" s="91" t="s">
        <v>300</v>
      </c>
      <c r="P74" s="91" t="s">
        <v>112</v>
      </c>
      <c r="Q74" s="91" t="s">
        <v>198</v>
      </c>
      <c r="R74" s="92">
        <f>D90</f>
        <v>0</v>
      </c>
      <c r="S74" s="92">
        <f t="shared" ref="S74:AA74" si="58">E90</f>
        <v>0</v>
      </c>
      <c r="T74" s="92">
        <f t="shared" si="58"/>
        <v>0</v>
      </c>
      <c r="U74" s="92">
        <f t="shared" si="58"/>
        <v>0</v>
      </c>
      <c r="V74" s="92">
        <f t="shared" si="58"/>
        <v>0</v>
      </c>
      <c r="W74" s="92">
        <f t="shared" si="58"/>
        <v>1</v>
      </c>
      <c r="X74" s="92">
        <f t="shared" si="58"/>
        <v>10</v>
      </c>
      <c r="Y74" s="92">
        <f t="shared" si="58"/>
        <v>28</v>
      </c>
      <c r="Z74" s="92">
        <f t="shared" si="58"/>
        <v>39</v>
      </c>
      <c r="AA74" s="92">
        <f t="shared" si="58"/>
        <v>46</v>
      </c>
    </row>
    <row r="75" spans="1:27" x14ac:dyDescent="0.25">
      <c r="B75" s="10"/>
      <c r="C75" s="10"/>
      <c r="O75" t="s">
        <v>301</v>
      </c>
      <c r="P75" s="10" t="s">
        <v>202</v>
      </c>
      <c r="Q75" s="10" t="s">
        <v>203</v>
      </c>
      <c r="R75">
        <f t="shared" ref="R75:R97" si="59">D94</f>
        <v>18</v>
      </c>
      <c r="S75">
        <f t="shared" ref="S75:S97" si="60">E94</f>
        <v>16</v>
      </c>
      <c r="T75">
        <f t="shared" ref="T75:T97" si="61">F94</f>
        <v>14</v>
      </c>
      <c r="U75">
        <f t="shared" ref="U75:U97" si="62">G94</f>
        <v>14</v>
      </c>
      <c r="V75">
        <f t="shared" ref="V75:V97" si="63">H94</f>
        <v>18</v>
      </c>
      <c r="W75">
        <f t="shared" ref="W75:W97" si="64">I94</f>
        <v>18</v>
      </c>
      <c r="X75">
        <f t="shared" ref="X75:X97" si="65">J94</f>
        <v>23</v>
      </c>
      <c r="Y75">
        <f t="shared" ref="Y75:Y97" si="66">K94</f>
        <v>25</v>
      </c>
      <c r="Z75">
        <f t="shared" ref="Z75:Z97" si="67">L94</f>
        <v>22</v>
      </c>
      <c r="AA75">
        <f t="shared" ref="AA75:AA97" si="68">M94</f>
        <v>22</v>
      </c>
    </row>
    <row r="76" spans="1:27" x14ac:dyDescent="0.25">
      <c r="A76" s="10" t="s">
        <v>47</v>
      </c>
      <c r="B76" s="10" t="s">
        <v>175</v>
      </c>
      <c r="C76" s="10" t="s">
        <v>176</v>
      </c>
      <c r="D76">
        <v>11</v>
      </c>
      <c r="E76">
        <v>8</v>
      </c>
      <c r="F76">
        <v>8</v>
      </c>
      <c r="G76">
        <v>6</v>
      </c>
      <c r="H76">
        <v>5</v>
      </c>
      <c r="I76">
        <v>4</v>
      </c>
      <c r="J76">
        <v>9</v>
      </c>
      <c r="K76">
        <v>13</v>
      </c>
      <c r="L76">
        <v>13</v>
      </c>
      <c r="M76">
        <v>13</v>
      </c>
      <c r="O76" t="s">
        <v>301</v>
      </c>
      <c r="P76" s="10" t="s">
        <v>204</v>
      </c>
      <c r="Q76" s="10" t="s">
        <v>205</v>
      </c>
      <c r="R76">
        <f t="shared" si="59"/>
        <v>0</v>
      </c>
      <c r="S76">
        <f t="shared" si="60"/>
        <v>1</v>
      </c>
      <c r="T76">
        <f t="shared" si="61"/>
        <v>4</v>
      </c>
      <c r="U76">
        <f t="shared" si="62"/>
        <v>6</v>
      </c>
      <c r="V76">
        <f t="shared" si="63"/>
        <v>10</v>
      </c>
      <c r="W76">
        <f t="shared" si="64"/>
        <v>11</v>
      </c>
      <c r="X76">
        <f t="shared" si="65"/>
        <v>15</v>
      </c>
      <c r="Y76">
        <f t="shared" si="66"/>
        <v>17</v>
      </c>
      <c r="Z76">
        <f t="shared" si="67"/>
        <v>14</v>
      </c>
      <c r="AA76">
        <f t="shared" si="68"/>
        <v>17</v>
      </c>
    </row>
    <row r="77" spans="1:27" x14ac:dyDescent="0.25">
      <c r="B77" s="10" t="s">
        <v>216</v>
      </c>
      <c r="C77" s="10" t="s">
        <v>217</v>
      </c>
      <c r="D77">
        <v>2</v>
      </c>
      <c r="E77">
        <v>1</v>
      </c>
      <c r="F77">
        <v>1</v>
      </c>
      <c r="G77">
        <v>1</v>
      </c>
      <c r="H77">
        <v>1</v>
      </c>
      <c r="I77">
        <v>0</v>
      </c>
      <c r="J77">
        <v>0</v>
      </c>
      <c r="K77">
        <v>0</v>
      </c>
      <c r="L77">
        <v>0</v>
      </c>
      <c r="M77">
        <v>0</v>
      </c>
      <c r="O77" t="s">
        <v>301</v>
      </c>
      <c r="P77" s="10" t="s">
        <v>206</v>
      </c>
      <c r="Q77" s="10" t="s">
        <v>207</v>
      </c>
      <c r="R77">
        <f t="shared" si="59"/>
        <v>27</v>
      </c>
      <c r="S77">
        <f t="shared" si="60"/>
        <v>17</v>
      </c>
      <c r="T77">
        <f t="shared" si="61"/>
        <v>19</v>
      </c>
      <c r="U77">
        <f t="shared" si="62"/>
        <v>14</v>
      </c>
      <c r="V77">
        <f t="shared" si="63"/>
        <v>15</v>
      </c>
      <c r="W77">
        <f t="shared" si="64"/>
        <v>10</v>
      </c>
      <c r="X77">
        <f t="shared" si="65"/>
        <v>8</v>
      </c>
      <c r="Y77">
        <f t="shared" si="66"/>
        <v>0</v>
      </c>
      <c r="Z77">
        <f t="shared" si="67"/>
        <v>0</v>
      </c>
      <c r="AA77">
        <f t="shared" si="68"/>
        <v>0</v>
      </c>
    </row>
    <row r="78" spans="1:27" x14ac:dyDescent="0.25">
      <c r="A78" s="10"/>
      <c r="B78" s="10" t="s">
        <v>97</v>
      </c>
      <c r="C78" s="10" t="s">
        <v>98</v>
      </c>
      <c r="D78">
        <v>1</v>
      </c>
      <c r="E78">
        <v>1</v>
      </c>
      <c r="F78">
        <v>1</v>
      </c>
      <c r="G78">
        <v>0</v>
      </c>
      <c r="H78">
        <v>0</v>
      </c>
      <c r="I78">
        <v>0</v>
      </c>
      <c r="J78">
        <v>1</v>
      </c>
      <c r="K78">
        <v>1</v>
      </c>
      <c r="L78">
        <v>1</v>
      </c>
      <c r="M78">
        <v>1</v>
      </c>
      <c r="O78" t="s">
        <v>301</v>
      </c>
      <c r="P78" s="10" t="s">
        <v>754</v>
      </c>
      <c r="Q78" s="10" t="s">
        <v>687</v>
      </c>
      <c r="R78">
        <f t="shared" si="59"/>
        <v>0</v>
      </c>
      <c r="S78">
        <f t="shared" si="60"/>
        <v>0</v>
      </c>
      <c r="T78">
        <f t="shared" si="61"/>
        <v>0</v>
      </c>
      <c r="U78">
        <f t="shared" si="62"/>
        <v>0</v>
      </c>
      <c r="V78">
        <f t="shared" si="63"/>
        <v>0</v>
      </c>
      <c r="W78">
        <f t="shared" si="64"/>
        <v>0</v>
      </c>
      <c r="X78">
        <f t="shared" si="65"/>
        <v>0</v>
      </c>
      <c r="Y78">
        <f t="shared" si="66"/>
        <v>0</v>
      </c>
      <c r="Z78">
        <f t="shared" si="67"/>
        <v>1</v>
      </c>
      <c r="AA78">
        <f t="shared" si="68"/>
        <v>1</v>
      </c>
    </row>
    <row r="79" spans="1:27" x14ac:dyDescent="0.25">
      <c r="A79" s="10"/>
      <c r="B79" s="10" t="s">
        <v>80</v>
      </c>
      <c r="C79" s="10" t="s">
        <v>81</v>
      </c>
      <c r="D79">
        <v>0</v>
      </c>
      <c r="E79">
        <v>0</v>
      </c>
      <c r="F79">
        <v>0</v>
      </c>
      <c r="G79">
        <v>1</v>
      </c>
      <c r="H79">
        <v>2</v>
      </c>
      <c r="I79">
        <v>2</v>
      </c>
      <c r="J79">
        <v>0</v>
      </c>
      <c r="K79">
        <v>0</v>
      </c>
      <c r="L79">
        <v>0</v>
      </c>
      <c r="M79">
        <v>0</v>
      </c>
      <c r="O79" t="s">
        <v>301</v>
      </c>
      <c r="P79" s="10" t="s">
        <v>753</v>
      </c>
      <c r="Q79" s="10" t="s">
        <v>209</v>
      </c>
      <c r="R79">
        <f t="shared" si="59"/>
        <v>0</v>
      </c>
      <c r="S79">
        <f t="shared" si="60"/>
        <v>0</v>
      </c>
      <c r="T79">
        <f t="shared" si="61"/>
        <v>0</v>
      </c>
      <c r="U79">
        <f t="shared" si="62"/>
        <v>0</v>
      </c>
      <c r="V79">
        <f t="shared" si="63"/>
        <v>0</v>
      </c>
      <c r="W79">
        <f t="shared" si="64"/>
        <v>28</v>
      </c>
      <c r="X79">
        <f t="shared" si="65"/>
        <v>67</v>
      </c>
      <c r="Y79">
        <f t="shared" si="66"/>
        <v>66</v>
      </c>
      <c r="Z79">
        <f t="shared" si="67"/>
        <v>60</v>
      </c>
      <c r="AA79">
        <f t="shared" si="68"/>
        <v>39</v>
      </c>
    </row>
    <row r="80" spans="1:27" x14ac:dyDescent="0.25">
      <c r="B80" s="10" t="s">
        <v>139</v>
      </c>
      <c r="C80" s="10" t="s">
        <v>140</v>
      </c>
      <c r="D80">
        <v>1</v>
      </c>
      <c r="E80">
        <v>1</v>
      </c>
      <c r="F80">
        <v>1</v>
      </c>
      <c r="G80">
        <v>1</v>
      </c>
      <c r="H80">
        <v>1</v>
      </c>
      <c r="I80">
        <v>0</v>
      </c>
      <c r="J80">
        <v>0</v>
      </c>
      <c r="K80">
        <v>0</v>
      </c>
      <c r="L80">
        <v>0</v>
      </c>
      <c r="M80">
        <v>0</v>
      </c>
      <c r="O80" t="s">
        <v>301</v>
      </c>
      <c r="P80" s="10" t="s">
        <v>120</v>
      </c>
      <c r="Q80" s="10" t="s">
        <v>121</v>
      </c>
      <c r="R80">
        <f t="shared" si="59"/>
        <v>8</v>
      </c>
      <c r="S80">
        <f t="shared" si="60"/>
        <v>7</v>
      </c>
      <c r="T80">
        <f t="shared" si="61"/>
        <v>8</v>
      </c>
      <c r="U80">
        <f t="shared" si="62"/>
        <v>7</v>
      </c>
      <c r="V80">
        <f t="shared" si="63"/>
        <v>9</v>
      </c>
      <c r="W80">
        <f t="shared" si="64"/>
        <v>6</v>
      </c>
      <c r="X80">
        <f t="shared" si="65"/>
        <v>5</v>
      </c>
      <c r="Y80">
        <f t="shared" si="66"/>
        <v>5</v>
      </c>
      <c r="Z80">
        <f t="shared" si="67"/>
        <v>8</v>
      </c>
      <c r="AA80">
        <f t="shared" si="68"/>
        <v>7</v>
      </c>
    </row>
    <row r="81" spans="1:27" x14ac:dyDescent="0.25">
      <c r="A81" s="10"/>
      <c r="B81" s="10" t="s">
        <v>177</v>
      </c>
      <c r="C81" s="10" t="s">
        <v>178</v>
      </c>
      <c r="D81">
        <v>5</v>
      </c>
      <c r="E81">
        <v>7</v>
      </c>
      <c r="F81">
        <v>7</v>
      </c>
      <c r="G81">
        <v>5</v>
      </c>
      <c r="H81">
        <v>6</v>
      </c>
      <c r="I81">
        <v>4</v>
      </c>
      <c r="J81">
        <v>2</v>
      </c>
      <c r="K81">
        <v>5</v>
      </c>
      <c r="L81">
        <v>7</v>
      </c>
      <c r="M81">
        <v>5</v>
      </c>
      <c r="O81" t="s">
        <v>301</v>
      </c>
      <c r="P81" s="10" t="s">
        <v>216</v>
      </c>
      <c r="Q81" s="10" t="s">
        <v>217</v>
      </c>
      <c r="R81">
        <f t="shared" si="59"/>
        <v>8</v>
      </c>
      <c r="S81">
        <f t="shared" si="60"/>
        <v>8</v>
      </c>
      <c r="T81">
        <f t="shared" si="61"/>
        <v>7</v>
      </c>
      <c r="U81">
        <f t="shared" si="62"/>
        <v>8</v>
      </c>
      <c r="V81">
        <f t="shared" si="63"/>
        <v>11</v>
      </c>
      <c r="W81">
        <f t="shared" si="64"/>
        <v>7</v>
      </c>
      <c r="X81">
        <f t="shared" si="65"/>
        <v>9</v>
      </c>
      <c r="Y81">
        <f t="shared" si="66"/>
        <v>9</v>
      </c>
      <c r="Z81">
        <f t="shared" si="67"/>
        <v>7</v>
      </c>
      <c r="AA81">
        <f t="shared" si="68"/>
        <v>8</v>
      </c>
    </row>
    <row r="82" spans="1:27" x14ac:dyDescent="0.25">
      <c r="A82" s="10"/>
      <c r="B82" s="10" t="s">
        <v>179</v>
      </c>
      <c r="C82" s="10" t="s">
        <v>180</v>
      </c>
      <c r="D82">
        <v>6</v>
      </c>
      <c r="E82">
        <v>6</v>
      </c>
      <c r="F82">
        <v>5</v>
      </c>
      <c r="G82">
        <v>6</v>
      </c>
      <c r="H82">
        <v>6</v>
      </c>
      <c r="I82">
        <v>8</v>
      </c>
      <c r="J82">
        <v>8</v>
      </c>
      <c r="K82">
        <v>8</v>
      </c>
      <c r="L82">
        <v>8</v>
      </c>
      <c r="M82">
        <v>6</v>
      </c>
      <c r="O82" t="s">
        <v>301</v>
      </c>
      <c r="P82" s="10" t="s">
        <v>220</v>
      </c>
      <c r="Q82" s="10" t="s">
        <v>221</v>
      </c>
      <c r="R82">
        <f t="shared" si="59"/>
        <v>37</v>
      </c>
      <c r="S82">
        <f t="shared" si="60"/>
        <v>40</v>
      </c>
      <c r="T82">
        <f t="shared" si="61"/>
        <v>44</v>
      </c>
      <c r="U82">
        <f t="shared" si="62"/>
        <v>45</v>
      </c>
      <c r="V82">
        <f t="shared" si="63"/>
        <v>36</v>
      </c>
      <c r="W82">
        <f t="shared" si="64"/>
        <v>37</v>
      </c>
      <c r="X82">
        <f t="shared" si="65"/>
        <v>35</v>
      </c>
      <c r="Y82">
        <f t="shared" si="66"/>
        <v>38</v>
      </c>
      <c r="Z82">
        <f t="shared" si="67"/>
        <v>30</v>
      </c>
      <c r="AA82">
        <f t="shared" si="68"/>
        <v>32</v>
      </c>
    </row>
    <row r="83" spans="1:27" x14ac:dyDescent="0.25">
      <c r="A83" s="10"/>
      <c r="B83" s="10" t="s">
        <v>181</v>
      </c>
      <c r="C83" s="10" t="s">
        <v>182</v>
      </c>
      <c r="D83">
        <v>26</v>
      </c>
      <c r="E83">
        <v>24</v>
      </c>
      <c r="F83">
        <v>20</v>
      </c>
      <c r="G83">
        <v>17</v>
      </c>
      <c r="H83">
        <v>21</v>
      </c>
      <c r="I83">
        <v>25</v>
      </c>
      <c r="J83">
        <v>21</v>
      </c>
      <c r="K83">
        <v>19</v>
      </c>
      <c r="L83">
        <v>18</v>
      </c>
      <c r="M83">
        <v>16</v>
      </c>
      <c r="O83" t="s">
        <v>301</v>
      </c>
      <c r="P83" s="10" t="s">
        <v>224</v>
      </c>
      <c r="Q83" s="10" t="s">
        <v>225</v>
      </c>
      <c r="R83">
        <f t="shared" si="59"/>
        <v>38</v>
      </c>
      <c r="S83">
        <f t="shared" si="60"/>
        <v>33</v>
      </c>
      <c r="T83">
        <f t="shared" si="61"/>
        <v>24</v>
      </c>
      <c r="U83">
        <f t="shared" si="62"/>
        <v>27</v>
      </c>
      <c r="V83">
        <f t="shared" si="63"/>
        <v>34</v>
      </c>
      <c r="W83">
        <f t="shared" si="64"/>
        <v>33</v>
      </c>
      <c r="X83">
        <f t="shared" si="65"/>
        <v>29</v>
      </c>
      <c r="Y83">
        <f t="shared" si="66"/>
        <v>29</v>
      </c>
      <c r="Z83">
        <f t="shared" si="67"/>
        <v>39</v>
      </c>
      <c r="AA83">
        <f t="shared" si="68"/>
        <v>33</v>
      </c>
    </row>
    <row r="84" spans="1:27" x14ac:dyDescent="0.25">
      <c r="A84" s="10"/>
      <c r="B84" s="10" t="s">
        <v>183</v>
      </c>
      <c r="C84" s="10" t="s">
        <v>184</v>
      </c>
      <c r="D84">
        <v>9</v>
      </c>
      <c r="E84">
        <v>12</v>
      </c>
      <c r="F84">
        <v>10</v>
      </c>
      <c r="G84">
        <v>10</v>
      </c>
      <c r="H84">
        <v>10</v>
      </c>
      <c r="I84">
        <v>7</v>
      </c>
      <c r="J84">
        <v>5</v>
      </c>
      <c r="K84">
        <v>3</v>
      </c>
      <c r="L84">
        <v>2</v>
      </c>
      <c r="M84">
        <v>0</v>
      </c>
      <c r="O84" t="s">
        <v>301</v>
      </c>
      <c r="P84" s="10" t="s">
        <v>97</v>
      </c>
      <c r="Q84" s="10" t="s">
        <v>98</v>
      </c>
      <c r="R84">
        <f t="shared" si="59"/>
        <v>1</v>
      </c>
      <c r="S84">
        <f t="shared" si="60"/>
        <v>2</v>
      </c>
      <c r="T84">
        <f t="shared" si="61"/>
        <v>2</v>
      </c>
      <c r="U84">
        <f t="shared" si="62"/>
        <v>3</v>
      </c>
      <c r="V84">
        <f t="shared" si="63"/>
        <v>2</v>
      </c>
      <c r="W84">
        <f t="shared" si="64"/>
        <v>1</v>
      </c>
      <c r="X84">
        <f t="shared" si="65"/>
        <v>3</v>
      </c>
      <c r="Y84">
        <f t="shared" si="66"/>
        <v>3</v>
      </c>
      <c r="Z84">
        <f t="shared" si="67"/>
        <v>3</v>
      </c>
      <c r="AA84">
        <f t="shared" si="68"/>
        <v>3</v>
      </c>
    </row>
    <row r="85" spans="1:27" x14ac:dyDescent="0.25">
      <c r="A85" s="10"/>
      <c r="B85" s="10" t="s">
        <v>183</v>
      </c>
      <c r="C85" s="10" t="s">
        <v>185</v>
      </c>
      <c r="D85">
        <v>12</v>
      </c>
      <c r="E85">
        <v>15</v>
      </c>
      <c r="F85">
        <v>13</v>
      </c>
      <c r="G85">
        <v>12</v>
      </c>
      <c r="H85">
        <v>14</v>
      </c>
      <c r="I85">
        <v>14</v>
      </c>
      <c r="J85">
        <v>9</v>
      </c>
      <c r="K85">
        <v>8</v>
      </c>
      <c r="L85">
        <v>12</v>
      </c>
      <c r="M85">
        <v>8</v>
      </c>
      <c r="O85" t="s">
        <v>301</v>
      </c>
      <c r="P85" s="10" t="s">
        <v>101</v>
      </c>
      <c r="Q85" s="10" t="s">
        <v>102</v>
      </c>
      <c r="R85">
        <f t="shared" si="59"/>
        <v>35</v>
      </c>
      <c r="S85">
        <f t="shared" si="60"/>
        <v>43</v>
      </c>
      <c r="T85">
        <f t="shared" si="61"/>
        <v>47</v>
      </c>
      <c r="U85">
        <f t="shared" si="62"/>
        <v>44</v>
      </c>
      <c r="V85">
        <f t="shared" si="63"/>
        <v>51</v>
      </c>
      <c r="W85">
        <f t="shared" si="64"/>
        <v>0</v>
      </c>
      <c r="X85">
        <f t="shared" si="65"/>
        <v>0</v>
      </c>
      <c r="Y85">
        <f t="shared" si="66"/>
        <v>0</v>
      </c>
      <c r="Z85">
        <f t="shared" si="67"/>
        <v>0</v>
      </c>
      <c r="AA85">
        <f t="shared" si="68"/>
        <v>0</v>
      </c>
    </row>
    <row r="86" spans="1:27" x14ac:dyDescent="0.25">
      <c r="A86" s="10"/>
      <c r="B86" s="10" t="s">
        <v>186</v>
      </c>
      <c r="C86" s="10" t="s">
        <v>187</v>
      </c>
      <c r="D86">
        <v>2</v>
      </c>
      <c r="E86">
        <v>9</v>
      </c>
      <c r="F86">
        <v>5</v>
      </c>
      <c r="G86">
        <v>3</v>
      </c>
      <c r="H86">
        <v>4</v>
      </c>
      <c r="I86">
        <v>4</v>
      </c>
      <c r="J86">
        <v>9</v>
      </c>
      <c r="K86">
        <v>8</v>
      </c>
      <c r="L86">
        <v>14</v>
      </c>
      <c r="M86">
        <v>11</v>
      </c>
      <c r="O86" t="s">
        <v>301</v>
      </c>
      <c r="P86" s="10" t="s">
        <v>103</v>
      </c>
      <c r="Q86" s="10" t="s">
        <v>104</v>
      </c>
      <c r="R86">
        <f t="shared" si="59"/>
        <v>0</v>
      </c>
      <c r="S86">
        <f t="shared" si="60"/>
        <v>0</v>
      </c>
      <c r="T86">
        <f t="shared" si="61"/>
        <v>0</v>
      </c>
      <c r="U86">
        <f t="shared" si="62"/>
        <v>2</v>
      </c>
      <c r="V86">
        <f t="shared" si="63"/>
        <v>2</v>
      </c>
      <c r="W86">
        <f t="shared" si="64"/>
        <v>0</v>
      </c>
      <c r="X86">
        <f t="shared" si="65"/>
        <v>0</v>
      </c>
      <c r="Y86">
        <f t="shared" si="66"/>
        <v>0</v>
      </c>
      <c r="Z86">
        <f t="shared" si="67"/>
        <v>0</v>
      </c>
      <c r="AA86">
        <f t="shared" si="68"/>
        <v>0</v>
      </c>
    </row>
    <row r="87" spans="1:27" x14ac:dyDescent="0.25">
      <c r="A87" s="10" t="s">
        <v>72</v>
      </c>
      <c r="B87" s="10"/>
      <c r="C87" s="10"/>
      <c r="D87" t="s">
        <v>39</v>
      </c>
      <c r="E87" t="s">
        <v>39</v>
      </c>
      <c r="F87" t="s">
        <v>39</v>
      </c>
      <c r="G87" t="s">
        <v>39</v>
      </c>
      <c r="H87" t="s">
        <v>39</v>
      </c>
      <c r="I87" t="s">
        <v>39</v>
      </c>
      <c r="J87" t="s">
        <v>39</v>
      </c>
      <c r="K87" t="s">
        <v>39</v>
      </c>
      <c r="L87" t="s">
        <v>39</v>
      </c>
      <c r="M87" t="s">
        <v>39</v>
      </c>
      <c r="O87" t="s">
        <v>301</v>
      </c>
      <c r="P87" s="10" t="s">
        <v>80</v>
      </c>
      <c r="Q87" s="10" t="s">
        <v>81</v>
      </c>
      <c r="R87">
        <f t="shared" si="59"/>
        <v>0</v>
      </c>
      <c r="S87">
        <f t="shared" si="60"/>
        <v>3</v>
      </c>
      <c r="T87">
        <f t="shared" si="61"/>
        <v>18</v>
      </c>
      <c r="U87">
        <f t="shared" si="62"/>
        <v>18</v>
      </c>
      <c r="V87">
        <f t="shared" si="63"/>
        <v>19</v>
      </c>
      <c r="W87">
        <f t="shared" si="64"/>
        <v>2</v>
      </c>
      <c r="X87">
        <f t="shared" si="65"/>
        <v>1</v>
      </c>
      <c r="Y87">
        <f t="shared" si="66"/>
        <v>1</v>
      </c>
      <c r="Z87">
        <f t="shared" si="67"/>
        <v>0</v>
      </c>
      <c r="AA87">
        <f t="shared" si="68"/>
        <v>0</v>
      </c>
    </row>
    <row r="88" spans="1:27" x14ac:dyDescent="0.25">
      <c r="A88" s="10" t="s">
        <v>73</v>
      </c>
      <c r="B88" s="10"/>
      <c r="C88" s="10"/>
      <c r="D88">
        <v>75</v>
      </c>
      <c r="E88">
        <v>84</v>
      </c>
      <c r="F88">
        <v>71</v>
      </c>
      <c r="G88">
        <v>62</v>
      </c>
      <c r="H88">
        <v>70</v>
      </c>
      <c r="I88">
        <v>68</v>
      </c>
      <c r="J88">
        <v>64</v>
      </c>
      <c r="K88">
        <v>65</v>
      </c>
      <c r="L88">
        <v>75</v>
      </c>
      <c r="M88">
        <v>60</v>
      </c>
      <c r="O88" t="s">
        <v>301</v>
      </c>
      <c r="P88" s="10" t="s">
        <v>139</v>
      </c>
      <c r="Q88" s="10" t="s">
        <v>140</v>
      </c>
      <c r="R88">
        <f t="shared" si="59"/>
        <v>1</v>
      </c>
      <c r="S88">
        <f t="shared" si="60"/>
        <v>0</v>
      </c>
      <c r="T88">
        <f t="shared" si="61"/>
        <v>0</v>
      </c>
      <c r="U88">
        <f t="shared" si="62"/>
        <v>0</v>
      </c>
      <c r="V88">
        <f t="shared" si="63"/>
        <v>0</v>
      </c>
      <c r="W88">
        <f t="shared" si="64"/>
        <v>0</v>
      </c>
      <c r="X88">
        <f t="shared" si="65"/>
        <v>0</v>
      </c>
      <c r="Y88">
        <f t="shared" si="66"/>
        <v>0</v>
      </c>
      <c r="Z88">
        <f t="shared" si="67"/>
        <v>0</v>
      </c>
      <c r="AA88">
        <f t="shared" si="68"/>
        <v>0</v>
      </c>
    </row>
    <row r="89" spans="1:27" x14ac:dyDescent="0.25">
      <c r="B89" s="10"/>
      <c r="C89" s="10"/>
      <c r="O89" t="s">
        <v>301</v>
      </c>
      <c r="P89" s="10" t="s">
        <v>362</v>
      </c>
      <c r="Q89" s="10" t="s">
        <v>363</v>
      </c>
      <c r="R89">
        <f t="shared" si="59"/>
        <v>6</v>
      </c>
      <c r="S89">
        <f t="shared" si="60"/>
        <v>6</v>
      </c>
      <c r="T89">
        <f t="shared" si="61"/>
        <v>2</v>
      </c>
      <c r="U89">
        <f t="shared" si="62"/>
        <v>1</v>
      </c>
      <c r="V89">
        <f t="shared" si="63"/>
        <v>0</v>
      </c>
      <c r="W89">
        <f t="shared" si="64"/>
        <v>0</v>
      </c>
      <c r="X89">
        <f t="shared" si="65"/>
        <v>0</v>
      </c>
      <c r="Y89">
        <f t="shared" si="66"/>
        <v>0</v>
      </c>
      <c r="Z89">
        <f t="shared" si="67"/>
        <v>0</v>
      </c>
      <c r="AA89">
        <f t="shared" si="68"/>
        <v>0</v>
      </c>
    </row>
    <row r="90" spans="1:27" x14ac:dyDescent="0.25">
      <c r="A90" s="10" t="s">
        <v>48</v>
      </c>
      <c r="B90" s="10" t="s">
        <v>112</v>
      </c>
      <c r="C90" s="10" t="s">
        <v>198</v>
      </c>
      <c r="D90">
        <v>0</v>
      </c>
      <c r="E90">
        <v>0</v>
      </c>
      <c r="F90">
        <v>0</v>
      </c>
      <c r="G90">
        <v>0</v>
      </c>
      <c r="H90">
        <v>0</v>
      </c>
      <c r="I90">
        <v>1</v>
      </c>
      <c r="J90">
        <v>10</v>
      </c>
      <c r="K90">
        <v>28</v>
      </c>
      <c r="L90">
        <v>39</v>
      </c>
      <c r="M90">
        <v>46</v>
      </c>
      <c r="O90" t="s">
        <v>301</v>
      </c>
      <c r="P90" s="10" t="s">
        <v>232</v>
      </c>
      <c r="Q90" s="10" t="s">
        <v>233</v>
      </c>
      <c r="R90">
        <f t="shared" si="59"/>
        <v>27</v>
      </c>
      <c r="S90">
        <f t="shared" si="60"/>
        <v>21</v>
      </c>
      <c r="T90">
        <f t="shared" si="61"/>
        <v>17</v>
      </c>
      <c r="U90">
        <f t="shared" si="62"/>
        <v>17</v>
      </c>
      <c r="V90">
        <f t="shared" si="63"/>
        <v>21</v>
      </c>
      <c r="W90">
        <f t="shared" si="64"/>
        <v>23</v>
      </c>
      <c r="X90">
        <f t="shared" si="65"/>
        <v>23</v>
      </c>
      <c r="Y90">
        <f t="shared" si="66"/>
        <v>22</v>
      </c>
      <c r="Z90">
        <f t="shared" si="67"/>
        <v>22</v>
      </c>
      <c r="AA90">
        <f t="shared" si="68"/>
        <v>19</v>
      </c>
    </row>
    <row r="91" spans="1:27" x14ac:dyDescent="0.25">
      <c r="A91" s="10" t="s">
        <v>72</v>
      </c>
      <c r="B91" s="10"/>
      <c r="C91" s="10"/>
      <c r="D91" t="s">
        <v>39</v>
      </c>
      <c r="E91" t="s">
        <v>39</v>
      </c>
      <c r="F91" t="s">
        <v>39</v>
      </c>
      <c r="G91" t="s">
        <v>39</v>
      </c>
      <c r="H91" t="s">
        <v>39</v>
      </c>
      <c r="I91" t="s">
        <v>39</v>
      </c>
      <c r="J91" t="s">
        <v>39</v>
      </c>
      <c r="K91" t="s">
        <v>39</v>
      </c>
      <c r="L91" t="s">
        <v>39</v>
      </c>
      <c r="M91" t="s">
        <v>39</v>
      </c>
      <c r="O91" t="s">
        <v>301</v>
      </c>
      <c r="P91" s="10" t="s">
        <v>244</v>
      </c>
      <c r="Q91" s="10" t="s">
        <v>245</v>
      </c>
      <c r="R91">
        <f t="shared" si="59"/>
        <v>10</v>
      </c>
      <c r="S91">
        <f t="shared" si="60"/>
        <v>8</v>
      </c>
      <c r="T91">
        <f t="shared" si="61"/>
        <v>8</v>
      </c>
      <c r="U91">
        <f t="shared" si="62"/>
        <v>9</v>
      </c>
      <c r="V91">
        <f t="shared" si="63"/>
        <v>8</v>
      </c>
      <c r="W91">
        <f t="shared" si="64"/>
        <v>8</v>
      </c>
      <c r="X91">
        <f t="shared" si="65"/>
        <v>14</v>
      </c>
      <c r="Y91">
        <f t="shared" si="66"/>
        <v>14</v>
      </c>
      <c r="Z91">
        <f t="shared" si="67"/>
        <v>12</v>
      </c>
      <c r="AA91">
        <f t="shared" si="68"/>
        <v>15</v>
      </c>
    </row>
    <row r="92" spans="1:27" x14ac:dyDescent="0.25">
      <c r="A92" s="10" t="s">
        <v>73</v>
      </c>
      <c r="B92" s="10"/>
      <c r="C92" s="10"/>
      <c r="D92">
        <v>0</v>
      </c>
      <c r="E92">
        <v>0</v>
      </c>
      <c r="F92">
        <v>0</v>
      </c>
      <c r="G92">
        <v>0</v>
      </c>
      <c r="H92">
        <v>0</v>
      </c>
      <c r="I92">
        <v>1</v>
      </c>
      <c r="J92">
        <v>10</v>
      </c>
      <c r="K92">
        <v>28</v>
      </c>
      <c r="L92">
        <v>39</v>
      </c>
      <c r="M92">
        <v>46</v>
      </c>
      <c r="O92" t="s">
        <v>301</v>
      </c>
      <c r="P92" s="10" t="s">
        <v>246</v>
      </c>
      <c r="Q92" s="10" t="s">
        <v>247</v>
      </c>
      <c r="R92">
        <f t="shared" si="59"/>
        <v>10</v>
      </c>
      <c r="S92">
        <f t="shared" si="60"/>
        <v>9</v>
      </c>
      <c r="T92">
        <f t="shared" si="61"/>
        <v>7</v>
      </c>
      <c r="U92">
        <f t="shared" si="62"/>
        <v>9</v>
      </c>
      <c r="V92">
        <f t="shared" si="63"/>
        <v>6</v>
      </c>
      <c r="W92">
        <f t="shared" si="64"/>
        <v>9</v>
      </c>
      <c r="X92">
        <f t="shared" si="65"/>
        <v>3</v>
      </c>
      <c r="Y92">
        <f t="shared" si="66"/>
        <v>0</v>
      </c>
      <c r="Z92">
        <f t="shared" si="67"/>
        <v>0</v>
      </c>
      <c r="AA92">
        <f t="shared" si="68"/>
        <v>0</v>
      </c>
    </row>
    <row r="93" spans="1:27" x14ac:dyDescent="0.25">
      <c r="B93" s="10"/>
      <c r="C93" s="10"/>
      <c r="O93" t="s">
        <v>301</v>
      </c>
      <c r="P93" s="10" t="s">
        <v>248</v>
      </c>
      <c r="Q93" s="10" t="s">
        <v>249</v>
      </c>
      <c r="R93">
        <f t="shared" si="59"/>
        <v>0</v>
      </c>
      <c r="S93">
        <f t="shared" si="60"/>
        <v>0</v>
      </c>
      <c r="T93">
        <f t="shared" si="61"/>
        <v>0</v>
      </c>
      <c r="U93">
        <f t="shared" si="62"/>
        <v>2</v>
      </c>
      <c r="V93">
        <f t="shared" si="63"/>
        <v>6</v>
      </c>
      <c r="W93">
        <f t="shared" si="64"/>
        <v>7</v>
      </c>
      <c r="X93">
        <f t="shared" si="65"/>
        <v>6</v>
      </c>
      <c r="Y93">
        <f t="shared" si="66"/>
        <v>5</v>
      </c>
      <c r="Z93">
        <f t="shared" si="67"/>
        <v>5</v>
      </c>
      <c r="AA93">
        <f t="shared" si="68"/>
        <v>4</v>
      </c>
    </row>
    <row r="94" spans="1:27" x14ac:dyDescent="0.25">
      <c r="A94" s="10" t="s">
        <v>49</v>
      </c>
      <c r="B94" s="10" t="s">
        <v>202</v>
      </c>
      <c r="C94" s="10" t="s">
        <v>203</v>
      </c>
      <c r="D94">
        <v>18</v>
      </c>
      <c r="E94">
        <v>16</v>
      </c>
      <c r="F94">
        <v>14</v>
      </c>
      <c r="G94">
        <v>14</v>
      </c>
      <c r="H94">
        <v>18</v>
      </c>
      <c r="I94">
        <v>18</v>
      </c>
      <c r="J94">
        <v>23</v>
      </c>
      <c r="K94">
        <v>25</v>
      </c>
      <c r="L94">
        <v>22</v>
      </c>
      <c r="M94">
        <v>22</v>
      </c>
      <c r="O94" t="s">
        <v>301</v>
      </c>
      <c r="P94" s="10" t="s">
        <v>250</v>
      </c>
      <c r="Q94" s="10" t="s">
        <v>251</v>
      </c>
      <c r="R94">
        <f t="shared" si="59"/>
        <v>7</v>
      </c>
      <c r="S94">
        <f t="shared" si="60"/>
        <v>10</v>
      </c>
      <c r="T94">
        <f t="shared" si="61"/>
        <v>6</v>
      </c>
      <c r="U94">
        <f t="shared" si="62"/>
        <v>7</v>
      </c>
      <c r="V94">
        <f t="shared" si="63"/>
        <v>10</v>
      </c>
      <c r="W94">
        <f t="shared" si="64"/>
        <v>7</v>
      </c>
      <c r="X94">
        <f t="shared" si="65"/>
        <v>7</v>
      </c>
      <c r="Y94">
        <f t="shared" si="66"/>
        <v>4</v>
      </c>
      <c r="Z94">
        <f t="shared" si="67"/>
        <v>6</v>
      </c>
      <c r="AA94">
        <f t="shared" si="68"/>
        <v>12</v>
      </c>
    </row>
    <row r="95" spans="1:27" x14ac:dyDescent="0.25">
      <c r="B95" s="10" t="s">
        <v>204</v>
      </c>
      <c r="C95" s="10" t="s">
        <v>205</v>
      </c>
      <c r="D95">
        <v>0</v>
      </c>
      <c r="E95">
        <v>1</v>
      </c>
      <c r="F95">
        <v>4</v>
      </c>
      <c r="G95">
        <v>6</v>
      </c>
      <c r="H95">
        <v>10</v>
      </c>
      <c r="I95">
        <v>11</v>
      </c>
      <c r="J95">
        <v>15</v>
      </c>
      <c r="K95">
        <v>17</v>
      </c>
      <c r="L95">
        <v>14</v>
      </c>
      <c r="M95">
        <v>17</v>
      </c>
      <c r="O95" t="s">
        <v>301</v>
      </c>
      <c r="P95" s="10" t="s">
        <v>252</v>
      </c>
      <c r="Q95" s="10" t="s">
        <v>253</v>
      </c>
      <c r="R95">
        <f t="shared" si="59"/>
        <v>42</v>
      </c>
      <c r="S95">
        <f t="shared" si="60"/>
        <v>44</v>
      </c>
      <c r="T95">
        <f t="shared" si="61"/>
        <v>41</v>
      </c>
      <c r="U95">
        <f t="shared" si="62"/>
        <v>41</v>
      </c>
      <c r="V95">
        <f t="shared" si="63"/>
        <v>35</v>
      </c>
      <c r="W95">
        <f t="shared" si="64"/>
        <v>31</v>
      </c>
      <c r="X95">
        <f t="shared" si="65"/>
        <v>18</v>
      </c>
      <c r="Y95">
        <f t="shared" si="66"/>
        <v>14</v>
      </c>
      <c r="Z95">
        <f t="shared" si="67"/>
        <v>19</v>
      </c>
      <c r="AA95">
        <f t="shared" si="68"/>
        <v>20</v>
      </c>
    </row>
    <row r="96" spans="1:27" x14ac:dyDescent="0.25">
      <c r="B96" s="10" t="s">
        <v>206</v>
      </c>
      <c r="C96" s="10" t="s">
        <v>207</v>
      </c>
      <c r="D96">
        <v>27</v>
      </c>
      <c r="E96">
        <v>17</v>
      </c>
      <c r="F96">
        <v>19</v>
      </c>
      <c r="G96">
        <v>14</v>
      </c>
      <c r="H96">
        <v>15</v>
      </c>
      <c r="I96">
        <v>10</v>
      </c>
      <c r="J96">
        <v>8</v>
      </c>
      <c r="K96">
        <v>0</v>
      </c>
      <c r="L96">
        <v>0</v>
      </c>
      <c r="M96">
        <v>0</v>
      </c>
      <c r="O96" t="s">
        <v>301</v>
      </c>
      <c r="P96" s="10" t="s">
        <v>262</v>
      </c>
      <c r="Q96" s="10" t="s">
        <v>263</v>
      </c>
      <c r="R96">
        <f t="shared" si="59"/>
        <v>27</v>
      </c>
      <c r="S96">
        <f t="shared" si="60"/>
        <v>26</v>
      </c>
      <c r="T96">
        <f t="shared" si="61"/>
        <v>25</v>
      </c>
      <c r="U96">
        <f t="shared" si="62"/>
        <v>29</v>
      </c>
      <c r="V96">
        <f t="shared" si="63"/>
        <v>29</v>
      </c>
      <c r="W96">
        <f t="shared" si="64"/>
        <v>19</v>
      </c>
      <c r="X96">
        <f t="shared" si="65"/>
        <v>20</v>
      </c>
      <c r="Y96">
        <f t="shared" si="66"/>
        <v>27</v>
      </c>
      <c r="Z96">
        <f t="shared" si="67"/>
        <v>29</v>
      </c>
      <c r="AA96">
        <f t="shared" si="68"/>
        <v>27</v>
      </c>
    </row>
    <row r="97" spans="1:27" x14ac:dyDescent="0.25">
      <c r="B97" s="10" t="s">
        <v>208</v>
      </c>
      <c r="C97" s="10" t="s">
        <v>687</v>
      </c>
      <c r="D97">
        <v>0</v>
      </c>
      <c r="E97">
        <v>0</v>
      </c>
      <c r="F97">
        <v>0</v>
      </c>
      <c r="G97">
        <v>0</v>
      </c>
      <c r="H97">
        <v>0</v>
      </c>
      <c r="I97">
        <v>0</v>
      </c>
      <c r="J97">
        <v>0</v>
      </c>
      <c r="K97">
        <v>0</v>
      </c>
      <c r="L97">
        <v>1</v>
      </c>
      <c r="M97">
        <v>1</v>
      </c>
      <c r="O97" t="s">
        <v>301</v>
      </c>
      <c r="P97" s="10" t="s">
        <v>370</v>
      </c>
      <c r="Q97" s="10" t="s">
        <v>371</v>
      </c>
      <c r="R97">
        <f t="shared" si="59"/>
        <v>0</v>
      </c>
      <c r="S97">
        <f t="shared" si="60"/>
        <v>0</v>
      </c>
      <c r="T97">
        <f t="shared" si="61"/>
        <v>0</v>
      </c>
      <c r="U97">
        <f t="shared" si="62"/>
        <v>1</v>
      </c>
      <c r="V97">
        <f t="shared" si="63"/>
        <v>1</v>
      </c>
      <c r="W97">
        <f t="shared" si="64"/>
        <v>0</v>
      </c>
      <c r="X97">
        <f t="shared" si="65"/>
        <v>0</v>
      </c>
      <c r="Y97">
        <f t="shared" si="66"/>
        <v>0</v>
      </c>
      <c r="Z97">
        <f t="shared" si="67"/>
        <v>0</v>
      </c>
      <c r="AA97">
        <f t="shared" si="68"/>
        <v>0</v>
      </c>
    </row>
    <row r="98" spans="1:27" x14ac:dyDescent="0.25">
      <c r="B98" s="10" t="s">
        <v>208</v>
      </c>
      <c r="C98" s="10" t="s">
        <v>209</v>
      </c>
      <c r="D98">
        <v>0</v>
      </c>
      <c r="E98">
        <v>0</v>
      </c>
      <c r="F98">
        <v>0</v>
      </c>
      <c r="G98">
        <v>0</v>
      </c>
      <c r="H98">
        <v>0</v>
      </c>
      <c r="I98">
        <v>28</v>
      </c>
      <c r="J98">
        <v>67</v>
      </c>
      <c r="K98">
        <v>66</v>
      </c>
      <c r="L98">
        <v>60</v>
      </c>
      <c r="M98">
        <v>39</v>
      </c>
      <c r="O98" t="s">
        <v>301</v>
      </c>
      <c r="P98" s="10" t="s">
        <v>372</v>
      </c>
      <c r="Q98" s="10" t="s">
        <v>373</v>
      </c>
      <c r="R98">
        <f t="shared" ref="R98:AA100" si="69">D118</f>
        <v>19</v>
      </c>
      <c r="S98">
        <f t="shared" si="69"/>
        <v>1</v>
      </c>
      <c r="T98">
        <f t="shared" si="69"/>
        <v>0</v>
      </c>
      <c r="U98">
        <f t="shared" si="69"/>
        <v>0</v>
      </c>
      <c r="V98">
        <f t="shared" si="69"/>
        <v>0</v>
      </c>
      <c r="W98">
        <f t="shared" si="69"/>
        <v>0</v>
      </c>
      <c r="X98">
        <f t="shared" si="69"/>
        <v>0</v>
      </c>
      <c r="Y98">
        <f t="shared" si="69"/>
        <v>0</v>
      </c>
      <c r="Z98">
        <f t="shared" si="69"/>
        <v>0</v>
      </c>
      <c r="AA98">
        <f t="shared" si="69"/>
        <v>0</v>
      </c>
    </row>
    <row r="99" spans="1:27" x14ac:dyDescent="0.25">
      <c r="B99" s="10" t="s">
        <v>120</v>
      </c>
      <c r="C99" s="10" t="s">
        <v>121</v>
      </c>
      <c r="D99">
        <v>8</v>
      </c>
      <c r="E99">
        <v>7</v>
      </c>
      <c r="F99">
        <v>8</v>
      </c>
      <c r="G99">
        <v>7</v>
      </c>
      <c r="H99">
        <v>9</v>
      </c>
      <c r="I99">
        <v>6</v>
      </c>
      <c r="J99">
        <v>5</v>
      </c>
      <c r="K99">
        <v>5</v>
      </c>
      <c r="L99">
        <v>8</v>
      </c>
      <c r="M99">
        <v>7</v>
      </c>
      <c r="O99" t="s">
        <v>301</v>
      </c>
      <c r="P99" s="10" t="s">
        <v>268</v>
      </c>
      <c r="Q99" s="10" t="s">
        <v>269</v>
      </c>
      <c r="R99">
        <f t="shared" si="69"/>
        <v>26</v>
      </c>
      <c r="S99">
        <f t="shared" si="69"/>
        <v>36</v>
      </c>
      <c r="T99">
        <f t="shared" si="69"/>
        <v>44</v>
      </c>
      <c r="U99">
        <f t="shared" si="69"/>
        <v>46</v>
      </c>
      <c r="V99">
        <f t="shared" si="69"/>
        <v>38</v>
      </c>
      <c r="W99">
        <f t="shared" si="69"/>
        <v>35</v>
      </c>
      <c r="X99">
        <f t="shared" si="69"/>
        <v>34</v>
      </c>
      <c r="Y99">
        <f t="shared" si="69"/>
        <v>30</v>
      </c>
      <c r="Z99">
        <f t="shared" si="69"/>
        <v>31</v>
      </c>
      <c r="AA99">
        <f t="shared" si="69"/>
        <v>25</v>
      </c>
    </row>
    <row r="100" spans="1:27" x14ac:dyDescent="0.25">
      <c r="B100" s="10" t="s">
        <v>216</v>
      </c>
      <c r="C100" s="10" t="s">
        <v>217</v>
      </c>
      <c r="D100">
        <v>8</v>
      </c>
      <c r="E100">
        <v>8</v>
      </c>
      <c r="F100">
        <v>7</v>
      </c>
      <c r="G100">
        <v>8</v>
      </c>
      <c r="H100">
        <v>11</v>
      </c>
      <c r="I100">
        <v>7</v>
      </c>
      <c r="J100">
        <v>9</v>
      </c>
      <c r="K100">
        <v>9</v>
      </c>
      <c r="L100">
        <v>7</v>
      </c>
      <c r="M100">
        <v>8</v>
      </c>
      <c r="O100" t="s">
        <v>301</v>
      </c>
      <c r="P100" s="10" t="s">
        <v>280</v>
      </c>
      <c r="Q100" s="10" t="s">
        <v>281</v>
      </c>
      <c r="R100">
        <f t="shared" si="69"/>
        <v>0</v>
      </c>
      <c r="S100">
        <f t="shared" si="69"/>
        <v>0</v>
      </c>
      <c r="T100">
        <f t="shared" si="69"/>
        <v>0</v>
      </c>
      <c r="U100">
        <f t="shared" si="69"/>
        <v>0</v>
      </c>
      <c r="V100">
        <f t="shared" si="69"/>
        <v>8</v>
      </c>
      <c r="W100">
        <f t="shared" si="69"/>
        <v>11</v>
      </c>
      <c r="X100">
        <f t="shared" si="69"/>
        <v>17</v>
      </c>
      <c r="Y100">
        <f t="shared" si="69"/>
        <v>17</v>
      </c>
      <c r="Z100">
        <f t="shared" si="69"/>
        <v>18</v>
      </c>
      <c r="AA100">
        <f t="shared" si="69"/>
        <v>12</v>
      </c>
    </row>
    <row r="101" spans="1:27" x14ac:dyDescent="0.25">
      <c r="B101" s="10" t="s">
        <v>220</v>
      </c>
      <c r="C101" s="10" t="s">
        <v>221</v>
      </c>
      <c r="D101">
        <v>37</v>
      </c>
      <c r="E101">
        <v>40</v>
      </c>
      <c r="F101">
        <v>44</v>
      </c>
      <c r="G101">
        <v>45</v>
      </c>
      <c r="H101">
        <v>36</v>
      </c>
      <c r="I101">
        <v>37</v>
      </c>
      <c r="J101">
        <v>35</v>
      </c>
      <c r="K101">
        <v>38</v>
      </c>
      <c r="L101">
        <v>30</v>
      </c>
      <c r="M101">
        <v>32</v>
      </c>
      <c r="O101" s="35" t="s">
        <v>301</v>
      </c>
      <c r="P101" s="79" t="s">
        <v>743</v>
      </c>
      <c r="Q101" s="79" t="s">
        <v>744</v>
      </c>
      <c r="R101">
        <f>D121</f>
        <v>0</v>
      </c>
      <c r="S101">
        <f t="shared" ref="S101:AA101" si="70">E121</f>
        <v>0</v>
      </c>
      <c r="T101">
        <f t="shared" si="70"/>
        <v>0</v>
      </c>
      <c r="U101">
        <f t="shared" si="70"/>
        <v>0</v>
      </c>
      <c r="V101">
        <f t="shared" si="70"/>
        <v>0</v>
      </c>
      <c r="W101">
        <f t="shared" si="70"/>
        <v>0</v>
      </c>
      <c r="X101">
        <f t="shared" si="70"/>
        <v>0</v>
      </c>
      <c r="Y101">
        <f t="shared" si="70"/>
        <v>0</v>
      </c>
      <c r="Z101">
        <f t="shared" si="70"/>
        <v>0</v>
      </c>
      <c r="AA101">
        <f t="shared" si="70"/>
        <v>5</v>
      </c>
    </row>
    <row r="102" spans="1:27" x14ac:dyDescent="0.25">
      <c r="B102" s="10" t="s">
        <v>224</v>
      </c>
      <c r="C102" s="10" t="s">
        <v>225</v>
      </c>
      <c r="D102">
        <v>38</v>
      </c>
      <c r="E102">
        <v>33</v>
      </c>
      <c r="F102">
        <v>24</v>
      </c>
      <c r="G102">
        <v>27</v>
      </c>
      <c r="H102">
        <v>34</v>
      </c>
      <c r="I102">
        <v>33</v>
      </c>
      <c r="J102">
        <v>29</v>
      </c>
      <c r="K102">
        <v>29</v>
      </c>
      <c r="L102">
        <v>39</v>
      </c>
      <c r="M102">
        <v>33</v>
      </c>
      <c r="O102" t="s">
        <v>389</v>
      </c>
      <c r="P102" s="10" t="s">
        <v>97</v>
      </c>
      <c r="Q102" s="10" t="s">
        <v>98</v>
      </c>
      <c r="R102" s="40">
        <f t="shared" ref="R102:R104" si="71">D125</f>
        <v>1</v>
      </c>
      <c r="S102" s="40">
        <f t="shared" ref="S102:S104" si="72">E125</f>
        <v>1</v>
      </c>
      <c r="T102" s="40">
        <f t="shared" ref="T102:T104" si="73">F125</f>
        <v>3</v>
      </c>
      <c r="U102" s="40">
        <f t="shared" ref="U102:U104" si="74">G125</f>
        <v>2</v>
      </c>
      <c r="V102" s="40">
        <f t="shared" ref="V102:V104" si="75">H125</f>
        <v>1</v>
      </c>
      <c r="W102" s="40">
        <f t="shared" ref="W102:W104" si="76">I125</f>
        <v>0</v>
      </c>
      <c r="X102" s="40">
        <f t="shared" ref="X102:X104" si="77">J125</f>
        <v>0</v>
      </c>
      <c r="Y102" s="40">
        <f t="shared" ref="Y102:Y104" si="78">K125</f>
        <v>0</v>
      </c>
      <c r="Z102" s="40">
        <f t="shared" ref="Z102:Z104" si="79">L125</f>
        <v>0</v>
      </c>
      <c r="AA102" s="40">
        <f t="shared" ref="AA102:AA104" si="80">M125</f>
        <v>0</v>
      </c>
    </row>
    <row r="103" spans="1:27" x14ac:dyDescent="0.25">
      <c r="B103" s="10" t="s">
        <v>97</v>
      </c>
      <c r="C103" s="10" t="s">
        <v>98</v>
      </c>
      <c r="D103">
        <v>1</v>
      </c>
      <c r="E103">
        <v>2</v>
      </c>
      <c r="F103">
        <v>2</v>
      </c>
      <c r="G103">
        <v>3</v>
      </c>
      <c r="H103">
        <v>2</v>
      </c>
      <c r="I103">
        <v>1</v>
      </c>
      <c r="J103">
        <v>3</v>
      </c>
      <c r="K103">
        <v>3</v>
      </c>
      <c r="L103">
        <v>3</v>
      </c>
      <c r="M103">
        <v>3</v>
      </c>
      <c r="O103" t="s">
        <v>389</v>
      </c>
      <c r="P103" s="10" t="s">
        <v>80</v>
      </c>
      <c r="Q103" s="10" t="s">
        <v>81</v>
      </c>
      <c r="R103">
        <f t="shared" si="71"/>
        <v>0</v>
      </c>
      <c r="S103">
        <f t="shared" si="72"/>
        <v>0</v>
      </c>
      <c r="T103">
        <f t="shared" si="73"/>
        <v>0</v>
      </c>
      <c r="U103">
        <f t="shared" si="74"/>
        <v>1</v>
      </c>
      <c r="V103">
        <f t="shared" si="75"/>
        <v>0</v>
      </c>
      <c r="W103">
        <f t="shared" si="76"/>
        <v>0</v>
      </c>
      <c r="X103">
        <f t="shared" si="77"/>
        <v>0</v>
      </c>
      <c r="Y103">
        <f t="shared" si="78"/>
        <v>0</v>
      </c>
      <c r="Z103">
        <f t="shared" si="79"/>
        <v>0</v>
      </c>
      <c r="AA103">
        <f t="shared" si="80"/>
        <v>0</v>
      </c>
    </row>
    <row r="104" spans="1:27" x14ac:dyDescent="0.25">
      <c r="B104" s="10" t="s">
        <v>101</v>
      </c>
      <c r="C104" s="10" t="s">
        <v>102</v>
      </c>
      <c r="D104">
        <v>35</v>
      </c>
      <c r="E104">
        <v>43</v>
      </c>
      <c r="F104">
        <v>47</v>
      </c>
      <c r="G104">
        <v>44</v>
      </c>
      <c r="H104">
        <v>51</v>
      </c>
      <c r="I104">
        <v>0</v>
      </c>
      <c r="J104">
        <v>0</v>
      </c>
      <c r="K104">
        <v>0</v>
      </c>
      <c r="L104">
        <v>0</v>
      </c>
      <c r="M104">
        <v>0</v>
      </c>
      <c r="O104" t="s">
        <v>389</v>
      </c>
      <c r="P104" s="10" t="s">
        <v>157</v>
      </c>
      <c r="Q104" s="10" t="s">
        <v>158</v>
      </c>
      <c r="R104">
        <f t="shared" si="71"/>
        <v>8</v>
      </c>
      <c r="S104">
        <f t="shared" si="72"/>
        <v>7</v>
      </c>
      <c r="T104">
        <f t="shared" si="73"/>
        <v>6</v>
      </c>
      <c r="U104">
        <f t="shared" si="74"/>
        <v>10</v>
      </c>
      <c r="V104">
        <f t="shared" si="75"/>
        <v>6</v>
      </c>
      <c r="W104">
        <f t="shared" si="76"/>
        <v>0</v>
      </c>
      <c r="X104">
        <f t="shared" si="77"/>
        <v>0</v>
      </c>
      <c r="Y104">
        <f t="shared" si="78"/>
        <v>0</v>
      </c>
      <c r="Z104">
        <f t="shared" si="79"/>
        <v>0</v>
      </c>
      <c r="AA104">
        <f t="shared" si="80"/>
        <v>0</v>
      </c>
    </row>
    <row r="105" spans="1:27" x14ac:dyDescent="0.25">
      <c r="B105" s="10" t="s">
        <v>103</v>
      </c>
      <c r="C105" s="10" t="s">
        <v>104</v>
      </c>
      <c r="D105">
        <v>0</v>
      </c>
      <c r="E105">
        <v>0</v>
      </c>
      <c r="F105">
        <v>0</v>
      </c>
      <c r="G105">
        <v>2</v>
      </c>
      <c r="H105">
        <v>2</v>
      </c>
      <c r="I105">
        <v>0</v>
      </c>
      <c r="J105">
        <v>0</v>
      </c>
      <c r="K105">
        <v>0</v>
      </c>
      <c r="L105">
        <v>0</v>
      </c>
      <c r="M105">
        <v>0</v>
      </c>
      <c r="O105" t="s">
        <v>389</v>
      </c>
      <c r="P105" s="10" t="s">
        <v>384</v>
      </c>
      <c r="Q105" s="10" t="s">
        <v>385</v>
      </c>
      <c r="R105">
        <f>D128</f>
        <v>10</v>
      </c>
      <c r="S105">
        <f t="shared" ref="S105:AA105" si="81">E128</f>
        <v>12</v>
      </c>
      <c r="T105">
        <f t="shared" si="81"/>
        <v>14</v>
      </c>
      <c r="U105">
        <f t="shared" si="81"/>
        <v>16</v>
      </c>
      <c r="V105">
        <f t="shared" si="81"/>
        <v>11</v>
      </c>
      <c r="W105">
        <f t="shared" si="81"/>
        <v>0</v>
      </c>
      <c r="X105">
        <f t="shared" si="81"/>
        <v>0</v>
      </c>
      <c r="Y105">
        <f t="shared" si="81"/>
        <v>0</v>
      </c>
      <c r="Z105">
        <f t="shared" si="81"/>
        <v>0</v>
      </c>
      <c r="AA105">
        <f t="shared" si="81"/>
        <v>0</v>
      </c>
    </row>
    <row r="106" spans="1:27" x14ac:dyDescent="0.25">
      <c r="B106" s="10" t="s">
        <v>80</v>
      </c>
      <c r="C106" s="10" t="s">
        <v>81</v>
      </c>
      <c r="D106">
        <v>0</v>
      </c>
      <c r="E106">
        <v>3</v>
      </c>
      <c r="F106">
        <v>18</v>
      </c>
      <c r="G106">
        <v>18</v>
      </c>
      <c r="H106">
        <v>19</v>
      </c>
      <c r="I106">
        <v>2</v>
      </c>
      <c r="J106">
        <v>1</v>
      </c>
      <c r="K106">
        <v>1</v>
      </c>
      <c r="L106">
        <v>0</v>
      </c>
      <c r="M106">
        <v>0</v>
      </c>
    </row>
    <row r="107" spans="1:27" x14ac:dyDescent="0.25">
      <c r="B107" s="10" t="s">
        <v>139</v>
      </c>
      <c r="C107" s="10" t="s">
        <v>140</v>
      </c>
      <c r="D107">
        <v>1</v>
      </c>
      <c r="E107">
        <v>0</v>
      </c>
      <c r="F107">
        <v>0</v>
      </c>
      <c r="G107">
        <v>0</v>
      </c>
      <c r="H107">
        <v>0</v>
      </c>
      <c r="I107">
        <v>0</v>
      </c>
      <c r="J107">
        <v>0</v>
      </c>
      <c r="K107">
        <v>0</v>
      </c>
      <c r="L107">
        <v>0</v>
      </c>
      <c r="M107">
        <v>0</v>
      </c>
      <c r="O107" t="s">
        <v>503</v>
      </c>
    </row>
    <row r="108" spans="1:27" x14ac:dyDescent="0.25">
      <c r="B108" s="10" t="s">
        <v>362</v>
      </c>
      <c r="C108" s="10" t="s">
        <v>363</v>
      </c>
      <c r="D108">
        <v>6</v>
      </c>
      <c r="E108">
        <v>6</v>
      </c>
      <c r="F108">
        <v>2</v>
      </c>
      <c r="G108">
        <v>1</v>
      </c>
      <c r="H108">
        <v>0</v>
      </c>
      <c r="I108">
        <v>0</v>
      </c>
      <c r="J108">
        <v>0</v>
      </c>
      <c r="K108">
        <v>0</v>
      </c>
      <c r="L108">
        <v>0</v>
      </c>
      <c r="M108">
        <v>0</v>
      </c>
      <c r="O108" t="s">
        <v>460</v>
      </c>
      <c r="R108">
        <f t="shared" ref="R108:AA108" si="82">SUM(R3:R105)</f>
        <v>1442</v>
      </c>
      <c r="S108">
        <f t="shared" si="82"/>
        <v>1521</v>
      </c>
      <c r="T108">
        <f t="shared" si="82"/>
        <v>1441</v>
      </c>
      <c r="U108">
        <f t="shared" si="82"/>
        <v>1402</v>
      </c>
      <c r="V108">
        <f t="shared" si="82"/>
        <v>1375</v>
      </c>
      <c r="W108">
        <f t="shared" si="82"/>
        <v>1277</v>
      </c>
      <c r="X108">
        <f t="shared" si="82"/>
        <v>1233</v>
      </c>
      <c r="Y108">
        <f t="shared" si="82"/>
        <v>1231</v>
      </c>
      <c r="Z108">
        <f t="shared" si="82"/>
        <v>1364</v>
      </c>
      <c r="AA108">
        <f t="shared" si="82"/>
        <v>1421</v>
      </c>
    </row>
    <row r="109" spans="1:27" x14ac:dyDescent="0.25">
      <c r="B109" s="10" t="s">
        <v>232</v>
      </c>
      <c r="C109" s="10" t="s">
        <v>233</v>
      </c>
      <c r="D109">
        <v>27</v>
      </c>
      <c r="E109">
        <v>21</v>
      </c>
      <c r="F109">
        <v>17</v>
      </c>
      <c r="G109">
        <v>17</v>
      </c>
      <c r="H109">
        <v>21</v>
      </c>
      <c r="I109">
        <v>23</v>
      </c>
      <c r="J109">
        <v>23</v>
      </c>
      <c r="K109">
        <v>22</v>
      </c>
      <c r="L109">
        <v>22</v>
      </c>
      <c r="M109">
        <v>19</v>
      </c>
      <c r="R109">
        <f>D133</f>
        <v>1442</v>
      </c>
      <c r="S109">
        <f t="shared" ref="S109:AA109" si="83">E133</f>
        <v>1521</v>
      </c>
      <c r="T109">
        <f t="shared" si="83"/>
        <v>1441</v>
      </c>
      <c r="U109">
        <f t="shared" si="83"/>
        <v>1402</v>
      </c>
      <c r="V109">
        <f t="shared" si="83"/>
        <v>1375</v>
      </c>
      <c r="W109">
        <f t="shared" si="83"/>
        <v>1277</v>
      </c>
      <c r="X109">
        <f t="shared" si="83"/>
        <v>1233</v>
      </c>
      <c r="Y109">
        <f t="shared" si="83"/>
        <v>1231</v>
      </c>
      <c r="Z109">
        <f t="shared" si="83"/>
        <v>1364</v>
      </c>
      <c r="AA109">
        <f t="shared" si="83"/>
        <v>1421</v>
      </c>
    </row>
    <row r="110" spans="1:27" x14ac:dyDescent="0.25">
      <c r="B110" s="10" t="s">
        <v>244</v>
      </c>
      <c r="C110" s="10" t="s">
        <v>245</v>
      </c>
      <c r="D110">
        <v>10</v>
      </c>
      <c r="E110">
        <v>8</v>
      </c>
      <c r="F110">
        <v>8</v>
      </c>
      <c r="G110">
        <v>9</v>
      </c>
      <c r="H110">
        <v>8</v>
      </c>
      <c r="I110">
        <v>8</v>
      </c>
      <c r="J110">
        <v>14</v>
      </c>
      <c r="K110">
        <v>14</v>
      </c>
      <c r="L110">
        <v>12</v>
      </c>
      <c r="M110">
        <v>15</v>
      </c>
      <c r="O110" t="s">
        <v>404</v>
      </c>
    </row>
    <row r="111" spans="1:27" x14ac:dyDescent="0.25">
      <c r="A111" s="10"/>
      <c r="B111" s="10" t="s">
        <v>246</v>
      </c>
      <c r="C111" s="10" t="s">
        <v>247</v>
      </c>
      <c r="D111">
        <v>10</v>
      </c>
      <c r="E111">
        <v>9</v>
      </c>
      <c r="F111">
        <v>7</v>
      </c>
      <c r="G111">
        <v>9</v>
      </c>
      <c r="H111">
        <v>6</v>
      </c>
      <c r="I111">
        <v>9</v>
      </c>
      <c r="J111">
        <v>3</v>
      </c>
      <c r="K111">
        <v>0</v>
      </c>
      <c r="L111">
        <v>0</v>
      </c>
      <c r="M111">
        <v>0</v>
      </c>
      <c r="O111" t="s">
        <v>394</v>
      </c>
      <c r="P111" t="s">
        <v>501</v>
      </c>
      <c r="Q111" t="s">
        <v>502</v>
      </c>
      <c r="R111" t="s">
        <v>643</v>
      </c>
      <c r="S111" t="s">
        <v>699</v>
      </c>
      <c r="T111" t="s">
        <v>752</v>
      </c>
    </row>
    <row r="112" spans="1:27" x14ac:dyDescent="0.25">
      <c r="A112" s="10"/>
      <c r="B112" s="10" t="s">
        <v>248</v>
      </c>
      <c r="C112" s="10" t="s">
        <v>249</v>
      </c>
      <c r="D112">
        <v>0</v>
      </c>
      <c r="E112">
        <v>0</v>
      </c>
      <c r="F112">
        <v>0</v>
      </c>
      <c r="G112">
        <v>2</v>
      </c>
      <c r="H112">
        <v>6</v>
      </c>
      <c r="I112">
        <v>7</v>
      </c>
      <c r="J112">
        <v>6</v>
      </c>
      <c r="K112">
        <v>5</v>
      </c>
      <c r="L112">
        <v>5</v>
      </c>
      <c r="M112">
        <v>4</v>
      </c>
      <c r="O112" t="s">
        <v>292</v>
      </c>
      <c r="P112">
        <f t="shared" ref="P112:T112" si="84">I6</f>
        <v>31</v>
      </c>
      <c r="Q112">
        <f t="shared" si="84"/>
        <v>14</v>
      </c>
      <c r="R112">
        <f t="shared" si="84"/>
        <v>12</v>
      </c>
      <c r="S112">
        <f t="shared" si="84"/>
        <v>15</v>
      </c>
      <c r="T112">
        <f t="shared" si="84"/>
        <v>10</v>
      </c>
    </row>
    <row r="113" spans="1:52" x14ac:dyDescent="0.25">
      <c r="B113" s="10" t="s">
        <v>250</v>
      </c>
      <c r="C113" s="10" t="s">
        <v>251</v>
      </c>
      <c r="D113">
        <v>7</v>
      </c>
      <c r="E113">
        <v>10</v>
      </c>
      <c r="F113">
        <v>6</v>
      </c>
      <c r="G113">
        <v>7</v>
      </c>
      <c r="H113">
        <v>10</v>
      </c>
      <c r="I113">
        <v>7</v>
      </c>
      <c r="J113">
        <v>7</v>
      </c>
      <c r="K113">
        <v>4</v>
      </c>
      <c r="L113">
        <v>6</v>
      </c>
      <c r="M113">
        <v>12</v>
      </c>
      <c r="O113" s="10" t="s">
        <v>296</v>
      </c>
      <c r="P113">
        <f t="shared" ref="P113:T113" si="85">I15</f>
        <v>53</v>
      </c>
      <c r="Q113">
        <f t="shared" si="85"/>
        <v>57</v>
      </c>
      <c r="R113">
        <f t="shared" si="85"/>
        <v>62</v>
      </c>
      <c r="S113">
        <f t="shared" si="85"/>
        <v>76</v>
      </c>
      <c r="T113">
        <f t="shared" si="85"/>
        <v>111</v>
      </c>
      <c r="AB113" s="47"/>
      <c r="AZ113"/>
    </row>
    <row r="114" spans="1:52" x14ac:dyDescent="0.25">
      <c r="A114" s="10"/>
      <c r="B114" s="10" t="s">
        <v>252</v>
      </c>
      <c r="C114" s="10" t="s">
        <v>253</v>
      </c>
      <c r="D114">
        <v>42</v>
      </c>
      <c r="E114">
        <v>44</v>
      </c>
      <c r="F114">
        <v>41</v>
      </c>
      <c r="G114">
        <v>41</v>
      </c>
      <c r="H114">
        <v>35</v>
      </c>
      <c r="I114">
        <v>31</v>
      </c>
      <c r="J114">
        <v>18</v>
      </c>
      <c r="K114">
        <v>14</v>
      </c>
      <c r="L114">
        <v>19</v>
      </c>
      <c r="M114">
        <v>20</v>
      </c>
      <c r="O114" t="s">
        <v>297</v>
      </c>
      <c r="P114">
        <f t="shared" ref="P114:T114" si="86">I27</f>
        <v>83</v>
      </c>
      <c r="Q114">
        <f t="shared" si="86"/>
        <v>90</v>
      </c>
      <c r="R114">
        <f t="shared" si="86"/>
        <v>86</v>
      </c>
      <c r="S114">
        <f t="shared" si="86"/>
        <v>146</v>
      </c>
      <c r="T114">
        <f t="shared" si="86"/>
        <v>230</v>
      </c>
      <c r="AB114" s="47"/>
      <c r="AZ114"/>
    </row>
    <row r="115" spans="1:52" x14ac:dyDescent="0.25">
      <c r="B115" s="10" t="s">
        <v>262</v>
      </c>
      <c r="C115" s="10" t="s">
        <v>263</v>
      </c>
      <c r="D115">
        <v>27</v>
      </c>
      <c r="E115">
        <v>26</v>
      </c>
      <c r="F115">
        <v>25</v>
      </c>
      <c r="G115">
        <v>29</v>
      </c>
      <c r="H115">
        <v>29</v>
      </c>
      <c r="I115">
        <v>19</v>
      </c>
      <c r="J115">
        <v>20</v>
      </c>
      <c r="K115">
        <v>27</v>
      </c>
      <c r="L115">
        <v>29</v>
      </c>
      <c r="M115">
        <v>27</v>
      </c>
      <c r="O115" t="s">
        <v>298</v>
      </c>
      <c r="P115">
        <f t="shared" ref="P115:T115" si="87">I74</f>
        <v>738</v>
      </c>
      <c r="Q115">
        <f t="shared" si="87"/>
        <v>661</v>
      </c>
      <c r="R115">
        <f t="shared" si="87"/>
        <v>652</v>
      </c>
      <c r="S115">
        <f t="shared" si="87"/>
        <v>687</v>
      </c>
      <c r="T115">
        <f t="shared" si="87"/>
        <v>663</v>
      </c>
      <c r="AB115" s="47"/>
      <c r="AZ115"/>
    </row>
    <row r="116" spans="1:52" x14ac:dyDescent="0.25">
      <c r="B116" s="10" t="s">
        <v>370</v>
      </c>
      <c r="C116" s="10" t="s">
        <v>371</v>
      </c>
      <c r="D116">
        <v>0</v>
      </c>
      <c r="E116">
        <v>0</v>
      </c>
      <c r="F116">
        <v>0</v>
      </c>
      <c r="G116">
        <v>1</v>
      </c>
      <c r="H116">
        <v>1</v>
      </c>
      <c r="I116">
        <v>0</v>
      </c>
      <c r="J116">
        <v>0</v>
      </c>
      <c r="K116">
        <v>0</v>
      </c>
      <c r="L116">
        <v>0</v>
      </c>
      <c r="M116">
        <v>0</v>
      </c>
      <c r="O116" t="s">
        <v>299</v>
      </c>
      <c r="P116">
        <f t="shared" ref="P116:T116" si="88">I88</f>
        <v>68</v>
      </c>
      <c r="Q116">
        <f t="shared" si="88"/>
        <v>64</v>
      </c>
      <c r="R116">
        <f t="shared" si="88"/>
        <v>65</v>
      </c>
      <c r="S116">
        <f t="shared" si="88"/>
        <v>75</v>
      </c>
      <c r="T116">
        <f t="shared" si="88"/>
        <v>60</v>
      </c>
      <c r="AB116" s="47"/>
      <c r="AZ116"/>
    </row>
    <row r="117" spans="1:52" x14ac:dyDescent="0.25">
      <c r="A117" s="10"/>
      <c r="B117" s="10" t="s">
        <v>749</v>
      </c>
      <c r="C117" s="10" t="s">
        <v>750</v>
      </c>
      <c r="D117">
        <v>0</v>
      </c>
      <c r="E117">
        <v>0</v>
      </c>
      <c r="F117">
        <v>0</v>
      </c>
      <c r="G117">
        <v>0</v>
      </c>
      <c r="H117">
        <v>0</v>
      </c>
      <c r="I117">
        <v>0</v>
      </c>
      <c r="J117">
        <v>0</v>
      </c>
      <c r="K117">
        <v>0</v>
      </c>
      <c r="L117">
        <v>0</v>
      </c>
      <c r="M117">
        <v>0</v>
      </c>
      <c r="O117" s="10" t="s">
        <v>300</v>
      </c>
      <c r="P117">
        <f t="shared" ref="P117:T117" si="89">I92</f>
        <v>1</v>
      </c>
      <c r="Q117">
        <f t="shared" si="89"/>
        <v>10</v>
      </c>
      <c r="R117">
        <f t="shared" si="89"/>
        <v>28</v>
      </c>
      <c r="S117">
        <f t="shared" si="89"/>
        <v>39</v>
      </c>
      <c r="T117">
        <f t="shared" si="89"/>
        <v>46</v>
      </c>
      <c r="AB117" s="47"/>
      <c r="AZ117"/>
    </row>
    <row r="118" spans="1:52" x14ac:dyDescent="0.25">
      <c r="A118" s="10"/>
      <c r="B118" s="10" t="s">
        <v>372</v>
      </c>
      <c r="C118" s="10" t="s">
        <v>373</v>
      </c>
      <c r="D118">
        <v>19</v>
      </c>
      <c r="E118">
        <v>1</v>
      </c>
      <c r="F118">
        <v>0</v>
      </c>
      <c r="G118">
        <v>0</v>
      </c>
      <c r="H118">
        <v>0</v>
      </c>
      <c r="I118">
        <v>0</v>
      </c>
      <c r="J118">
        <v>0</v>
      </c>
      <c r="K118">
        <v>0</v>
      </c>
      <c r="L118">
        <v>0</v>
      </c>
      <c r="M118">
        <v>0</v>
      </c>
      <c r="O118" t="s">
        <v>301</v>
      </c>
      <c r="P118">
        <f t="shared" ref="P118:T118" si="90">I123</f>
        <v>303</v>
      </c>
      <c r="Q118">
        <f t="shared" si="90"/>
        <v>337</v>
      </c>
      <c r="R118">
        <f t="shared" si="90"/>
        <v>326</v>
      </c>
      <c r="S118">
        <f t="shared" si="90"/>
        <v>326</v>
      </c>
      <c r="T118">
        <f t="shared" si="90"/>
        <v>301</v>
      </c>
      <c r="AB118" s="47"/>
      <c r="AZ118"/>
    </row>
    <row r="119" spans="1:52" x14ac:dyDescent="0.25">
      <c r="A119" s="10"/>
      <c r="B119" s="10" t="s">
        <v>268</v>
      </c>
      <c r="C119" s="10" t="s">
        <v>269</v>
      </c>
      <c r="D119">
        <v>26</v>
      </c>
      <c r="E119">
        <v>36</v>
      </c>
      <c r="F119">
        <v>44</v>
      </c>
      <c r="G119">
        <v>46</v>
      </c>
      <c r="H119">
        <v>38</v>
      </c>
      <c r="I119">
        <v>35</v>
      </c>
      <c r="J119">
        <v>34</v>
      </c>
      <c r="K119">
        <v>30</v>
      </c>
      <c r="L119">
        <v>31</v>
      </c>
      <c r="M119">
        <v>25</v>
      </c>
      <c r="O119" t="s">
        <v>389</v>
      </c>
      <c r="P119">
        <f t="shared" ref="P119:T119" si="91">I130</f>
        <v>0</v>
      </c>
      <c r="Q119">
        <f t="shared" si="91"/>
        <v>0</v>
      </c>
      <c r="R119">
        <f t="shared" si="91"/>
        <v>0</v>
      </c>
      <c r="S119">
        <f t="shared" si="91"/>
        <v>0</v>
      </c>
      <c r="T119">
        <f t="shared" si="91"/>
        <v>0</v>
      </c>
      <c r="AB119" s="47"/>
      <c r="AZ119"/>
    </row>
    <row r="120" spans="1:52" x14ac:dyDescent="0.25">
      <c r="A120" s="10"/>
      <c r="B120" s="10" t="s">
        <v>280</v>
      </c>
      <c r="C120" s="10" t="s">
        <v>281</v>
      </c>
      <c r="D120">
        <v>0</v>
      </c>
      <c r="E120">
        <v>0</v>
      </c>
      <c r="F120">
        <v>0</v>
      </c>
      <c r="G120">
        <v>0</v>
      </c>
      <c r="H120">
        <v>8</v>
      </c>
      <c r="I120">
        <v>11</v>
      </c>
      <c r="J120">
        <v>17</v>
      </c>
      <c r="K120">
        <v>17</v>
      </c>
      <c r="L120">
        <v>18</v>
      </c>
      <c r="M120">
        <v>12</v>
      </c>
      <c r="AB120" s="47"/>
      <c r="AZ120"/>
    </row>
    <row r="121" spans="1:52" x14ac:dyDescent="0.25">
      <c r="B121" s="10" t="s">
        <v>743</v>
      </c>
      <c r="C121" s="10" t="s">
        <v>744</v>
      </c>
      <c r="D121">
        <v>0</v>
      </c>
      <c r="E121">
        <v>0</v>
      </c>
      <c r="F121">
        <v>0</v>
      </c>
      <c r="G121">
        <v>0</v>
      </c>
      <c r="H121">
        <v>0</v>
      </c>
      <c r="I121">
        <v>0</v>
      </c>
      <c r="J121">
        <v>0</v>
      </c>
      <c r="K121">
        <v>0</v>
      </c>
      <c r="L121">
        <v>0</v>
      </c>
      <c r="M121">
        <v>5</v>
      </c>
      <c r="P121" s="44" t="s">
        <v>506</v>
      </c>
      <c r="AB121" s="47"/>
      <c r="AZ121"/>
    </row>
    <row r="122" spans="1:52" x14ac:dyDescent="0.25">
      <c r="A122" s="10" t="s">
        <v>72</v>
      </c>
      <c r="B122" s="10"/>
      <c r="C122" s="10"/>
      <c r="D122" t="s">
        <v>39</v>
      </c>
      <c r="E122" t="s">
        <v>39</v>
      </c>
      <c r="F122" t="s">
        <v>39</v>
      </c>
      <c r="G122" t="s">
        <v>39</v>
      </c>
      <c r="H122" t="s">
        <v>39</v>
      </c>
      <c r="I122" t="s">
        <v>39</v>
      </c>
      <c r="J122" t="s">
        <v>39</v>
      </c>
      <c r="K122" t="s">
        <v>39</v>
      </c>
      <c r="L122" t="s">
        <v>39</v>
      </c>
      <c r="M122" t="s">
        <v>39</v>
      </c>
      <c r="O122" s="44" t="s">
        <v>507</v>
      </c>
      <c r="P122" t="s">
        <v>292</v>
      </c>
      <c r="Q122" t="s">
        <v>296</v>
      </c>
      <c r="R122" t="s">
        <v>297</v>
      </c>
      <c r="S122" t="s">
        <v>298</v>
      </c>
      <c r="T122" t="s">
        <v>299</v>
      </c>
      <c r="U122" t="s">
        <v>389</v>
      </c>
      <c r="V122" t="s">
        <v>301</v>
      </c>
      <c r="W122" t="s">
        <v>300</v>
      </c>
      <c r="X122" t="s">
        <v>483</v>
      </c>
    </row>
    <row r="123" spans="1:52" x14ac:dyDescent="0.25">
      <c r="A123" s="10" t="s">
        <v>73</v>
      </c>
      <c r="B123" s="10"/>
      <c r="C123" s="10"/>
      <c r="D123">
        <v>347</v>
      </c>
      <c r="E123">
        <v>331</v>
      </c>
      <c r="F123">
        <v>337</v>
      </c>
      <c r="G123">
        <v>350</v>
      </c>
      <c r="H123">
        <v>369</v>
      </c>
      <c r="I123">
        <v>303</v>
      </c>
      <c r="J123">
        <v>337</v>
      </c>
      <c r="K123">
        <v>326</v>
      </c>
      <c r="L123">
        <v>326</v>
      </c>
      <c r="M123">
        <v>301</v>
      </c>
      <c r="O123" s="45" t="s">
        <v>400</v>
      </c>
      <c r="P123">
        <v>31</v>
      </c>
      <c r="Q123">
        <v>53</v>
      </c>
      <c r="R123">
        <v>83</v>
      </c>
      <c r="S123">
        <v>738</v>
      </c>
      <c r="T123">
        <v>68</v>
      </c>
      <c r="U123">
        <v>0</v>
      </c>
      <c r="V123">
        <v>303</v>
      </c>
      <c r="W123">
        <v>1</v>
      </c>
      <c r="X123">
        <v>1277</v>
      </c>
    </row>
    <row r="124" spans="1:52" x14ac:dyDescent="0.25">
      <c r="A124" s="10"/>
      <c r="O124" s="45" t="s">
        <v>401</v>
      </c>
      <c r="P124">
        <v>14</v>
      </c>
      <c r="Q124">
        <v>57</v>
      </c>
      <c r="R124">
        <v>90</v>
      </c>
      <c r="S124">
        <v>661</v>
      </c>
      <c r="T124">
        <v>64</v>
      </c>
      <c r="U124">
        <v>0</v>
      </c>
      <c r="V124">
        <v>337</v>
      </c>
      <c r="W124">
        <v>10</v>
      </c>
      <c r="X124">
        <v>1233</v>
      </c>
    </row>
    <row r="125" spans="1:52" x14ac:dyDescent="0.25">
      <c r="A125" s="10" t="s">
        <v>50</v>
      </c>
      <c r="B125" s="10" t="s">
        <v>97</v>
      </c>
      <c r="C125" s="10" t="s">
        <v>98</v>
      </c>
      <c r="D125">
        <v>1</v>
      </c>
      <c r="E125">
        <v>1</v>
      </c>
      <c r="F125">
        <v>3</v>
      </c>
      <c r="G125">
        <v>2</v>
      </c>
      <c r="H125">
        <v>1</v>
      </c>
      <c r="I125">
        <v>0</v>
      </c>
      <c r="J125">
        <v>0</v>
      </c>
      <c r="K125">
        <v>0</v>
      </c>
      <c r="L125">
        <v>0</v>
      </c>
      <c r="M125">
        <v>0</v>
      </c>
      <c r="O125" s="45" t="s">
        <v>615</v>
      </c>
      <c r="P125">
        <v>12</v>
      </c>
      <c r="Q125">
        <v>62</v>
      </c>
      <c r="R125">
        <v>86</v>
      </c>
      <c r="S125">
        <v>652</v>
      </c>
      <c r="T125">
        <v>65</v>
      </c>
      <c r="U125">
        <v>0</v>
      </c>
      <c r="V125">
        <v>326</v>
      </c>
      <c r="W125">
        <v>28</v>
      </c>
      <c r="X125">
        <v>1231</v>
      </c>
    </row>
    <row r="126" spans="1:52" x14ac:dyDescent="0.25">
      <c r="B126" s="10" t="s">
        <v>80</v>
      </c>
      <c r="C126" s="10" t="s">
        <v>81</v>
      </c>
      <c r="D126">
        <v>0</v>
      </c>
      <c r="E126">
        <v>0</v>
      </c>
      <c r="F126">
        <v>0</v>
      </c>
      <c r="G126">
        <v>1</v>
      </c>
      <c r="H126">
        <v>0</v>
      </c>
      <c r="I126">
        <v>0</v>
      </c>
      <c r="J126">
        <v>0</v>
      </c>
      <c r="K126">
        <v>0</v>
      </c>
      <c r="L126">
        <v>0</v>
      </c>
      <c r="M126">
        <v>0</v>
      </c>
      <c r="O126" s="45" t="s">
        <v>671</v>
      </c>
      <c r="P126">
        <v>15</v>
      </c>
      <c r="Q126">
        <v>76</v>
      </c>
      <c r="R126">
        <v>146</v>
      </c>
      <c r="S126">
        <v>687</v>
      </c>
      <c r="T126">
        <v>75</v>
      </c>
      <c r="U126">
        <v>0</v>
      </c>
      <c r="V126">
        <v>326</v>
      </c>
      <c r="W126">
        <v>39</v>
      </c>
      <c r="X126">
        <v>1364</v>
      </c>
    </row>
    <row r="127" spans="1:52" x14ac:dyDescent="0.25">
      <c r="B127" s="10" t="s">
        <v>157</v>
      </c>
      <c r="C127" s="10" t="s">
        <v>158</v>
      </c>
      <c r="D127">
        <v>8</v>
      </c>
      <c r="E127">
        <v>7</v>
      </c>
      <c r="F127">
        <v>6</v>
      </c>
      <c r="G127">
        <v>10</v>
      </c>
      <c r="H127">
        <v>6</v>
      </c>
      <c r="I127">
        <v>0</v>
      </c>
      <c r="J127">
        <v>0</v>
      </c>
      <c r="K127">
        <v>0</v>
      </c>
      <c r="L127">
        <v>0</v>
      </c>
      <c r="M127">
        <v>0</v>
      </c>
      <c r="O127" s="45" t="s">
        <v>728</v>
      </c>
      <c r="P127">
        <v>10</v>
      </c>
      <c r="Q127">
        <v>111</v>
      </c>
      <c r="R127">
        <v>230</v>
      </c>
      <c r="S127">
        <v>663</v>
      </c>
      <c r="T127">
        <v>60</v>
      </c>
      <c r="U127">
        <v>0</v>
      </c>
      <c r="V127">
        <v>301</v>
      </c>
      <c r="W127">
        <v>46</v>
      </c>
      <c r="X127">
        <v>1421</v>
      </c>
    </row>
    <row r="128" spans="1:52" x14ac:dyDescent="0.25">
      <c r="A128" s="10"/>
      <c r="B128" s="10" t="s">
        <v>384</v>
      </c>
      <c r="C128" s="10" t="s">
        <v>385</v>
      </c>
      <c r="D128">
        <v>10</v>
      </c>
      <c r="E128">
        <v>12</v>
      </c>
      <c r="F128">
        <v>14</v>
      </c>
      <c r="G128">
        <v>16</v>
      </c>
      <c r="H128">
        <v>11</v>
      </c>
      <c r="I128">
        <v>0</v>
      </c>
      <c r="J128">
        <v>0</v>
      </c>
      <c r="K128">
        <v>0</v>
      </c>
      <c r="L128">
        <v>0</v>
      </c>
      <c r="M128">
        <v>0</v>
      </c>
    </row>
    <row r="129" spans="1:13" x14ac:dyDescent="0.25">
      <c r="A129" s="10" t="s">
        <v>72</v>
      </c>
      <c r="D129" t="s">
        <v>39</v>
      </c>
      <c r="E129" t="s">
        <v>39</v>
      </c>
      <c r="F129" t="s">
        <v>39</v>
      </c>
      <c r="G129" t="s">
        <v>39</v>
      </c>
      <c r="H129" t="s">
        <v>39</v>
      </c>
      <c r="I129" t="s">
        <v>39</v>
      </c>
      <c r="J129" t="s">
        <v>39</v>
      </c>
      <c r="K129" t="s">
        <v>39</v>
      </c>
      <c r="L129" t="s">
        <v>39</v>
      </c>
      <c r="M129" t="s">
        <v>39</v>
      </c>
    </row>
    <row r="130" spans="1:13" x14ac:dyDescent="0.25">
      <c r="A130" s="10" t="s">
        <v>73</v>
      </c>
      <c r="D130">
        <v>19</v>
      </c>
      <c r="E130">
        <v>20</v>
      </c>
      <c r="F130">
        <v>23</v>
      </c>
      <c r="G130">
        <v>29</v>
      </c>
      <c r="H130">
        <v>18</v>
      </c>
      <c r="I130">
        <v>0</v>
      </c>
      <c r="J130">
        <v>0</v>
      </c>
      <c r="K130">
        <v>0</v>
      </c>
      <c r="L130">
        <v>0</v>
      </c>
      <c r="M130">
        <v>0</v>
      </c>
    </row>
    <row r="132" spans="1:13" x14ac:dyDescent="0.25">
      <c r="D132" t="s">
        <v>39</v>
      </c>
      <c r="E132" t="s">
        <v>39</v>
      </c>
      <c r="F132" t="s">
        <v>39</v>
      </c>
      <c r="G132" t="s">
        <v>39</v>
      </c>
      <c r="H132" t="s">
        <v>39</v>
      </c>
      <c r="I132" t="s">
        <v>39</v>
      </c>
      <c r="J132" t="s">
        <v>39</v>
      </c>
      <c r="K132" t="s">
        <v>39</v>
      </c>
      <c r="L132" t="s">
        <v>39</v>
      </c>
      <c r="M132" t="s">
        <v>39</v>
      </c>
    </row>
    <row r="133" spans="1:13" x14ac:dyDescent="0.25">
      <c r="A133" s="10" t="s">
        <v>73</v>
      </c>
      <c r="D133">
        <v>1442</v>
      </c>
      <c r="E133">
        <v>1521</v>
      </c>
      <c r="F133">
        <v>1441</v>
      </c>
      <c r="G133">
        <v>1402</v>
      </c>
      <c r="H133">
        <v>1375</v>
      </c>
      <c r="I133">
        <v>1277</v>
      </c>
      <c r="J133">
        <v>1233</v>
      </c>
      <c r="K133">
        <v>1231</v>
      </c>
      <c r="L133">
        <v>1364</v>
      </c>
      <c r="M133">
        <v>1421</v>
      </c>
    </row>
  </sheetData>
  <pageMargins left="0.7" right="0.7" top="0.75" bottom="0.75" header="0.3" footer="0.3"/>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D1E62-B012-4BA9-A8C8-5F71FB48E237}">
  <dimension ref="A1:O53"/>
  <sheetViews>
    <sheetView workbookViewId="0"/>
  </sheetViews>
  <sheetFormatPr defaultRowHeight="15" x14ac:dyDescent="0.25"/>
  <cols>
    <col min="1" max="1" width="32.85546875" bestFit="1" customWidth="1"/>
    <col min="2" max="11" width="11.5703125" bestFit="1" customWidth="1"/>
  </cols>
  <sheetData>
    <row r="1" spans="1:15" ht="23.25" customHeight="1" x14ac:dyDescent="0.35">
      <c r="A1" s="56" t="s">
        <v>402</v>
      </c>
      <c r="B1" s="56"/>
      <c r="C1" s="56"/>
      <c r="D1" s="56"/>
      <c r="E1" s="56"/>
      <c r="F1" s="56"/>
      <c r="G1" s="56"/>
      <c r="H1" s="56"/>
      <c r="I1" s="56"/>
      <c r="J1" s="56"/>
      <c r="K1" s="56"/>
    </row>
    <row r="2" spans="1:15" ht="23.25" x14ac:dyDescent="0.35">
      <c r="A2" s="56" t="s">
        <v>663</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5" spans="1:15" x14ac:dyDescent="0.25">
      <c r="A5" s="57" t="s">
        <v>525</v>
      </c>
      <c r="B5" s="57"/>
      <c r="C5" s="57"/>
      <c r="D5" s="57"/>
      <c r="E5" s="57"/>
      <c r="F5" s="57"/>
      <c r="G5" s="57"/>
      <c r="H5" s="57"/>
      <c r="I5" s="57"/>
      <c r="J5" s="57"/>
      <c r="K5" s="57"/>
    </row>
    <row r="6" spans="1:15" x14ac:dyDescent="0.25">
      <c r="A6" s="14"/>
      <c r="B6" s="14"/>
      <c r="C6" s="14"/>
      <c r="D6" s="14"/>
      <c r="E6" s="14"/>
      <c r="F6" s="14"/>
      <c r="G6" s="14"/>
      <c r="H6" s="14"/>
      <c r="I6" s="14"/>
      <c r="J6" s="14"/>
      <c r="K6" s="14"/>
    </row>
    <row r="7" spans="1:15" x14ac:dyDescent="0.25">
      <c r="A7" s="14"/>
      <c r="B7" s="14"/>
      <c r="C7" s="14"/>
      <c r="D7" s="14"/>
      <c r="E7" s="14"/>
      <c r="F7" s="14"/>
      <c r="G7" s="14"/>
      <c r="H7" s="14"/>
      <c r="I7" s="14"/>
      <c r="J7" s="14"/>
      <c r="K7" s="14"/>
    </row>
    <row r="8" spans="1:15" x14ac:dyDescent="0.25">
      <c r="A8" s="14"/>
      <c r="B8" s="14"/>
      <c r="C8" s="14"/>
      <c r="D8" s="14"/>
      <c r="E8" s="14"/>
      <c r="F8" s="14"/>
      <c r="G8" s="14"/>
      <c r="H8" s="14"/>
      <c r="I8" s="14"/>
      <c r="J8" s="14"/>
      <c r="K8" s="14"/>
    </row>
    <row r="9" spans="1:15" x14ac:dyDescent="0.25">
      <c r="A9" s="14"/>
      <c r="B9" s="14"/>
      <c r="C9" s="14"/>
      <c r="D9" s="14"/>
      <c r="E9" s="14"/>
      <c r="F9" s="14"/>
      <c r="G9" s="14"/>
      <c r="H9" s="14"/>
      <c r="I9" s="14"/>
      <c r="J9" s="14"/>
      <c r="K9" s="14"/>
    </row>
    <row r="10" spans="1:15" x14ac:dyDescent="0.25">
      <c r="A10" s="14"/>
      <c r="B10" s="14"/>
      <c r="C10" s="14"/>
      <c r="D10" s="14"/>
      <c r="E10" s="14"/>
      <c r="F10" s="14"/>
      <c r="G10" s="14"/>
      <c r="H10" s="14"/>
      <c r="I10" s="14"/>
      <c r="J10" s="14"/>
      <c r="K10" s="14"/>
    </row>
    <row r="12" spans="1:15" x14ac:dyDescent="0.25">
      <c r="A12" s="63" t="s">
        <v>668</v>
      </c>
      <c r="B12" s="64" t="s">
        <v>484</v>
      </c>
      <c r="C12" s="64" t="s">
        <v>396</v>
      </c>
      <c r="D12" s="64" t="s">
        <v>397</v>
      </c>
      <c r="E12" s="64" t="s">
        <v>398</v>
      </c>
      <c r="F12" s="64" t="s">
        <v>399</v>
      </c>
      <c r="G12" s="64" t="s">
        <v>400</v>
      </c>
      <c r="H12" s="64" t="s">
        <v>401</v>
      </c>
      <c r="I12" s="64" t="s">
        <v>615</v>
      </c>
      <c r="J12" s="64" t="s">
        <v>671</v>
      </c>
      <c r="K12" s="64" t="s">
        <v>728</v>
      </c>
    </row>
    <row r="13" spans="1:15" x14ac:dyDescent="0.25">
      <c r="A13" s="45" t="s">
        <v>510</v>
      </c>
      <c r="B13" s="14"/>
      <c r="C13" s="14"/>
      <c r="D13" s="14"/>
      <c r="E13" s="14"/>
      <c r="F13" s="14"/>
      <c r="G13" s="14"/>
      <c r="H13" s="14"/>
      <c r="I13" s="14"/>
      <c r="J13" s="14"/>
      <c r="K13" s="14"/>
    </row>
    <row r="14" spans="1:15" x14ac:dyDescent="0.25">
      <c r="A14" s="46" t="s">
        <v>747</v>
      </c>
      <c r="B14" s="11">
        <v>66</v>
      </c>
      <c r="C14" s="11">
        <v>63</v>
      </c>
      <c r="D14" s="11">
        <v>53</v>
      </c>
      <c r="E14" s="11">
        <v>43</v>
      </c>
      <c r="F14" s="11">
        <v>40</v>
      </c>
      <c r="G14" s="11">
        <v>42</v>
      </c>
      <c r="H14" s="11">
        <v>42</v>
      </c>
      <c r="I14" s="11">
        <v>63</v>
      </c>
      <c r="J14" s="11">
        <v>81</v>
      </c>
      <c r="K14" s="11">
        <v>97</v>
      </c>
    </row>
    <row r="15" spans="1:15" x14ac:dyDescent="0.25">
      <c r="A15" s="46" t="s">
        <v>748</v>
      </c>
      <c r="B15" s="11">
        <v>148</v>
      </c>
      <c r="C15" s="11">
        <v>140</v>
      </c>
      <c r="D15" s="11">
        <v>123</v>
      </c>
      <c r="E15" s="11">
        <v>117</v>
      </c>
      <c r="F15" s="11">
        <v>89</v>
      </c>
      <c r="G15" s="11">
        <v>80</v>
      </c>
      <c r="H15" s="11">
        <v>101</v>
      </c>
      <c r="I15" s="11">
        <v>140</v>
      </c>
      <c r="J15" s="11">
        <v>192</v>
      </c>
      <c r="K15" s="11">
        <v>250</v>
      </c>
    </row>
    <row r="16" spans="1:15" x14ac:dyDescent="0.25">
      <c r="A16" s="45" t="s">
        <v>517</v>
      </c>
      <c r="B16" s="11">
        <v>214</v>
      </c>
      <c r="C16" s="11">
        <v>203</v>
      </c>
      <c r="D16" s="11">
        <v>176</v>
      </c>
      <c r="E16" s="11">
        <v>160</v>
      </c>
      <c r="F16" s="11">
        <v>129</v>
      </c>
      <c r="G16" s="11">
        <v>122</v>
      </c>
      <c r="H16" s="11">
        <v>143</v>
      </c>
      <c r="I16" s="11">
        <v>203</v>
      </c>
      <c r="J16" s="11">
        <v>273</v>
      </c>
      <c r="K16" s="11">
        <v>347</v>
      </c>
    </row>
    <row r="17" spans="1:11" x14ac:dyDescent="0.25">
      <c r="A17" s="45" t="s">
        <v>511</v>
      </c>
      <c r="B17" s="14"/>
      <c r="C17" s="14"/>
      <c r="D17" s="14"/>
      <c r="E17" s="14"/>
      <c r="F17" s="14"/>
      <c r="G17" s="14"/>
      <c r="H17" s="14"/>
      <c r="I17" s="14"/>
      <c r="J17" s="14"/>
      <c r="K17" s="14"/>
    </row>
    <row r="18" spans="1:11" x14ac:dyDescent="0.25">
      <c r="A18" s="46" t="s">
        <v>747</v>
      </c>
      <c r="B18" s="11">
        <v>7</v>
      </c>
      <c r="C18" s="11">
        <v>9</v>
      </c>
      <c r="D18" s="11">
        <v>10</v>
      </c>
      <c r="E18" s="11">
        <v>9</v>
      </c>
      <c r="F18" s="11">
        <v>10</v>
      </c>
      <c r="G18" s="11">
        <v>12</v>
      </c>
      <c r="H18" s="11">
        <v>13</v>
      </c>
      <c r="I18" s="11">
        <v>7</v>
      </c>
      <c r="J18" s="11">
        <v>14</v>
      </c>
      <c r="K18" s="11">
        <v>15</v>
      </c>
    </row>
    <row r="19" spans="1:11" x14ac:dyDescent="0.25">
      <c r="A19" s="46" t="s">
        <v>748</v>
      </c>
      <c r="B19" s="11">
        <v>26</v>
      </c>
      <c r="C19" s="11">
        <v>13</v>
      </c>
      <c r="D19" s="11">
        <v>13</v>
      </c>
      <c r="E19" s="11">
        <v>11</v>
      </c>
      <c r="F19" s="11">
        <v>15</v>
      </c>
      <c r="G19" s="11">
        <v>9</v>
      </c>
      <c r="H19" s="11">
        <v>13</v>
      </c>
      <c r="I19" s="11">
        <v>18</v>
      </c>
      <c r="J19" s="11">
        <v>18</v>
      </c>
      <c r="K19" s="11">
        <v>22</v>
      </c>
    </row>
    <row r="20" spans="1:11" x14ac:dyDescent="0.25">
      <c r="A20" s="45" t="s">
        <v>518</v>
      </c>
      <c r="B20" s="11">
        <v>33</v>
      </c>
      <c r="C20" s="11">
        <v>22</v>
      </c>
      <c r="D20" s="11">
        <v>23</v>
      </c>
      <c r="E20" s="11">
        <v>20</v>
      </c>
      <c r="F20" s="11">
        <v>25</v>
      </c>
      <c r="G20" s="11">
        <v>21</v>
      </c>
      <c r="H20" s="11">
        <v>26</v>
      </c>
      <c r="I20" s="11">
        <v>25</v>
      </c>
      <c r="J20" s="11">
        <v>32</v>
      </c>
      <c r="K20" s="11">
        <v>37</v>
      </c>
    </row>
    <row r="21" spans="1:11" x14ac:dyDescent="0.25">
      <c r="A21" s="45" t="s">
        <v>512</v>
      </c>
      <c r="B21" s="14"/>
      <c r="C21" s="14"/>
      <c r="D21" s="14"/>
      <c r="E21" s="14"/>
      <c r="F21" s="14"/>
      <c r="G21" s="14"/>
      <c r="H21" s="14"/>
      <c r="I21" s="14"/>
      <c r="J21" s="14"/>
      <c r="K21" s="14"/>
    </row>
    <row r="22" spans="1:11" x14ac:dyDescent="0.25">
      <c r="A22" s="46" t="s">
        <v>747</v>
      </c>
      <c r="B22" s="11">
        <v>27</v>
      </c>
      <c r="C22" s="11">
        <v>21</v>
      </c>
      <c r="D22" s="11">
        <v>18</v>
      </c>
      <c r="E22" s="11">
        <v>20</v>
      </c>
      <c r="F22" s="11">
        <v>21</v>
      </c>
      <c r="G22" s="11">
        <v>25</v>
      </c>
      <c r="H22" s="11">
        <v>21</v>
      </c>
      <c r="I22" s="11">
        <v>23</v>
      </c>
      <c r="J22" s="11">
        <v>18</v>
      </c>
      <c r="K22" s="11">
        <v>26</v>
      </c>
    </row>
    <row r="23" spans="1:11" x14ac:dyDescent="0.25">
      <c r="A23" s="46" t="s">
        <v>748</v>
      </c>
      <c r="B23" s="11">
        <v>68</v>
      </c>
      <c r="C23" s="11">
        <v>61</v>
      </c>
      <c r="D23" s="11">
        <v>51</v>
      </c>
      <c r="E23" s="11">
        <v>49</v>
      </c>
      <c r="F23" s="11">
        <v>57</v>
      </c>
      <c r="G23" s="11">
        <v>54</v>
      </c>
      <c r="H23" s="11">
        <v>50</v>
      </c>
      <c r="I23" s="11">
        <v>58</v>
      </c>
      <c r="J23" s="11">
        <v>61</v>
      </c>
      <c r="K23" s="11">
        <v>54</v>
      </c>
    </row>
    <row r="24" spans="1:11" x14ac:dyDescent="0.25">
      <c r="A24" s="45" t="s">
        <v>519</v>
      </c>
      <c r="B24" s="11">
        <v>95</v>
      </c>
      <c r="C24" s="11">
        <v>82</v>
      </c>
      <c r="D24" s="11">
        <v>69</v>
      </c>
      <c r="E24" s="11">
        <v>69</v>
      </c>
      <c r="F24" s="11">
        <v>78</v>
      </c>
      <c r="G24" s="11">
        <v>79</v>
      </c>
      <c r="H24" s="11">
        <v>71</v>
      </c>
      <c r="I24" s="11">
        <v>81</v>
      </c>
      <c r="J24" s="11">
        <v>79</v>
      </c>
      <c r="K24" s="11">
        <v>80</v>
      </c>
    </row>
    <row r="25" spans="1:11" x14ac:dyDescent="0.25">
      <c r="A25" s="45" t="s">
        <v>513</v>
      </c>
      <c r="B25" s="14"/>
      <c r="C25" s="14"/>
      <c r="D25" s="14"/>
      <c r="E25" s="14"/>
      <c r="F25" s="14"/>
      <c r="G25" s="14"/>
      <c r="H25" s="14"/>
      <c r="I25" s="14"/>
      <c r="J25" s="14"/>
      <c r="K25" s="14"/>
    </row>
    <row r="26" spans="1:11" x14ac:dyDescent="0.25">
      <c r="A26" s="46" t="s">
        <v>747</v>
      </c>
      <c r="B26" s="11">
        <v>39</v>
      </c>
      <c r="C26" s="11">
        <v>34</v>
      </c>
      <c r="D26" s="11">
        <v>34</v>
      </c>
      <c r="E26" s="11">
        <v>43</v>
      </c>
      <c r="F26" s="11">
        <v>53</v>
      </c>
      <c r="G26" s="11">
        <v>47</v>
      </c>
      <c r="H26" s="11">
        <v>53</v>
      </c>
      <c r="I26" s="11">
        <v>57</v>
      </c>
      <c r="J26" s="11">
        <v>54</v>
      </c>
      <c r="K26" s="11">
        <v>50</v>
      </c>
    </row>
    <row r="27" spans="1:11" x14ac:dyDescent="0.25">
      <c r="A27" s="46" t="s">
        <v>748</v>
      </c>
      <c r="B27" s="11">
        <v>51</v>
      </c>
      <c r="C27" s="11">
        <v>48</v>
      </c>
      <c r="D27" s="11">
        <v>58</v>
      </c>
      <c r="E27" s="11">
        <v>58</v>
      </c>
      <c r="F27" s="11">
        <v>61</v>
      </c>
      <c r="G27" s="11">
        <v>68</v>
      </c>
      <c r="H27" s="11">
        <v>89</v>
      </c>
      <c r="I27" s="11">
        <v>92</v>
      </c>
      <c r="J27" s="11">
        <v>106</v>
      </c>
      <c r="K27" s="11">
        <v>101</v>
      </c>
    </row>
    <row r="28" spans="1:11" x14ac:dyDescent="0.25">
      <c r="A28" s="45" t="s">
        <v>520</v>
      </c>
      <c r="B28" s="11">
        <v>90</v>
      </c>
      <c r="C28" s="11">
        <v>82</v>
      </c>
      <c r="D28" s="11">
        <v>92</v>
      </c>
      <c r="E28" s="11">
        <v>101</v>
      </c>
      <c r="F28" s="11">
        <v>114</v>
      </c>
      <c r="G28" s="11">
        <v>115</v>
      </c>
      <c r="H28" s="11">
        <v>142</v>
      </c>
      <c r="I28" s="11">
        <v>149</v>
      </c>
      <c r="J28" s="11">
        <v>160</v>
      </c>
      <c r="K28" s="11">
        <v>151</v>
      </c>
    </row>
    <row r="29" spans="1:11" x14ac:dyDescent="0.25">
      <c r="A29" s="45" t="s">
        <v>514</v>
      </c>
      <c r="B29" s="14"/>
      <c r="C29" s="14"/>
      <c r="D29" s="14"/>
      <c r="E29" s="14"/>
      <c r="F29" s="14"/>
      <c r="G29" s="14"/>
      <c r="H29" s="14"/>
      <c r="I29" s="14"/>
      <c r="J29" s="14"/>
      <c r="K29" s="14"/>
    </row>
    <row r="30" spans="1:11" x14ac:dyDescent="0.25">
      <c r="A30" s="46" t="s">
        <v>747</v>
      </c>
      <c r="B30" s="11">
        <v>35</v>
      </c>
      <c r="C30" s="11">
        <v>38</v>
      </c>
      <c r="D30" s="11">
        <v>38</v>
      </c>
      <c r="E30" s="11">
        <v>35</v>
      </c>
      <c r="F30" s="11">
        <v>38</v>
      </c>
      <c r="G30" s="11">
        <v>38</v>
      </c>
      <c r="H30" s="11">
        <v>47</v>
      </c>
      <c r="I30" s="11">
        <v>55</v>
      </c>
      <c r="J30" s="11">
        <v>52</v>
      </c>
      <c r="K30" s="11">
        <v>58</v>
      </c>
    </row>
    <row r="31" spans="1:11" x14ac:dyDescent="0.25">
      <c r="A31" s="46" t="s">
        <v>748</v>
      </c>
      <c r="B31" s="11">
        <v>82</v>
      </c>
      <c r="C31" s="11">
        <v>84</v>
      </c>
      <c r="D31" s="11">
        <v>92</v>
      </c>
      <c r="E31" s="11">
        <v>93</v>
      </c>
      <c r="F31" s="11">
        <v>100</v>
      </c>
      <c r="G31" s="11">
        <v>91</v>
      </c>
      <c r="H31" s="11">
        <v>111</v>
      </c>
      <c r="I31" s="11">
        <v>131</v>
      </c>
      <c r="J31" s="11">
        <v>138</v>
      </c>
      <c r="K31" s="11">
        <v>147</v>
      </c>
    </row>
    <row r="32" spans="1:11" x14ac:dyDescent="0.25">
      <c r="A32" s="45" t="s">
        <v>521</v>
      </c>
      <c r="B32" s="11">
        <v>117</v>
      </c>
      <c r="C32" s="11">
        <v>122</v>
      </c>
      <c r="D32" s="11">
        <v>130</v>
      </c>
      <c r="E32" s="11">
        <v>128</v>
      </c>
      <c r="F32" s="11">
        <v>138</v>
      </c>
      <c r="G32" s="11">
        <v>129</v>
      </c>
      <c r="H32" s="11">
        <v>158</v>
      </c>
      <c r="I32" s="11">
        <v>186</v>
      </c>
      <c r="J32" s="11">
        <v>190</v>
      </c>
      <c r="K32" s="11">
        <v>205</v>
      </c>
    </row>
    <row r="33" spans="1:11" x14ac:dyDescent="0.25">
      <c r="A33" s="45" t="s">
        <v>515</v>
      </c>
      <c r="B33" s="14"/>
      <c r="C33" s="14"/>
      <c r="D33" s="14"/>
      <c r="E33" s="14"/>
      <c r="F33" s="14"/>
      <c r="G33" s="14"/>
      <c r="H33" s="14"/>
      <c r="I33" s="14"/>
      <c r="J33" s="14"/>
      <c r="K33" s="14"/>
    </row>
    <row r="34" spans="1:11" x14ac:dyDescent="0.25">
      <c r="A34" s="46" t="s">
        <v>747</v>
      </c>
      <c r="B34" s="11">
        <v>1374</v>
      </c>
      <c r="C34" s="11">
        <v>1454</v>
      </c>
      <c r="D34" s="11">
        <v>1508</v>
      </c>
      <c r="E34" s="11">
        <v>1525</v>
      </c>
      <c r="F34" s="11">
        <v>1549</v>
      </c>
      <c r="G34" s="11">
        <v>1573</v>
      </c>
      <c r="H34" s="11">
        <v>1578</v>
      </c>
      <c r="I34" s="11">
        <v>1602</v>
      </c>
      <c r="J34" s="11">
        <v>1606</v>
      </c>
      <c r="K34" s="11">
        <v>1655</v>
      </c>
    </row>
    <row r="35" spans="1:11" x14ac:dyDescent="0.25">
      <c r="A35" s="46" t="s">
        <v>748</v>
      </c>
      <c r="B35" s="11">
        <v>3932</v>
      </c>
      <c r="C35" s="11">
        <v>3937</v>
      </c>
      <c r="D35" s="11">
        <v>4032</v>
      </c>
      <c r="E35" s="11">
        <v>4128</v>
      </c>
      <c r="F35" s="11">
        <v>4052</v>
      </c>
      <c r="G35" s="11">
        <v>3982</v>
      </c>
      <c r="H35" s="11">
        <v>3894</v>
      </c>
      <c r="I35" s="11">
        <v>3906</v>
      </c>
      <c r="J35" s="11">
        <v>3767</v>
      </c>
      <c r="K35" s="11">
        <v>3870</v>
      </c>
    </row>
    <row r="36" spans="1:11" x14ac:dyDescent="0.25">
      <c r="A36" s="45" t="s">
        <v>522</v>
      </c>
      <c r="B36" s="11">
        <v>5306</v>
      </c>
      <c r="C36" s="11">
        <v>5391</v>
      </c>
      <c r="D36" s="11">
        <v>5540</v>
      </c>
      <c r="E36" s="11">
        <v>5653</v>
      </c>
      <c r="F36" s="11">
        <v>5601</v>
      </c>
      <c r="G36" s="11">
        <v>5555</v>
      </c>
      <c r="H36" s="11">
        <v>5472</v>
      </c>
      <c r="I36" s="11">
        <v>5508</v>
      </c>
      <c r="J36" s="11">
        <v>5373</v>
      </c>
      <c r="K36" s="11">
        <v>5525</v>
      </c>
    </row>
    <row r="37" spans="1:11" x14ac:dyDescent="0.25">
      <c r="A37" s="45" t="s">
        <v>459</v>
      </c>
      <c r="B37" s="14"/>
      <c r="C37" s="14"/>
      <c r="D37" s="14"/>
      <c r="E37" s="14"/>
      <c r="F37" s="14"/>
      <c r="G37" s="14"/>
      <c r="H37" s="14"/>
      <c r="I37" s="14"/>
      <c r="J37" s="14"/>
      <c r="K37" s="14"/>
    </row>
    <row r="38" spans="1:11" x14ac:dyDescent="0.25">
      <c r="A38" s="46" t="s">
        <v>747</v>
      </c>
      <c r="B38" s="11">
        <v>55</v>
      </c>
      <c r="C38" s="11">
        <v>67</v>
      </c>
      <c r="D38" s="11">
        <v>68</v>
      </c>
      <c r="E38" s="11">
        <v>71</v>
      </c>
      <c r="F38" s="11">
        <v>76</v>
      </c>
      <c r="G38" s="11">
        <v>89</v>
      </c>
      <c r="H38" s="11">
        <v>85</v>
      </c>
      <c r="I38" s="11">
        <v>93</v>
      </c>
      <c r="J38" s="11">
        <v>85</v>
      </c>
      <c r="K38" s="11">
        <v>80</v>
      </c>
    </row>
    <row r="39" spans="1:11" x14ac:dyDescent="0.25">
      <c r="A39" s="46" t="s">
        <v>748</v>
      </c>
      <c r="B39" s="11">
        <v>101</v>
      </c>
      <c r="C39" s="11">
        <v>107</v>
      </c>
      <c r="D39" s="11">
        <v>109</v>
      </c>
      <c r="E39" s="11">
        <v>114</v>
      </c>
      <c r="F39" s="11">
        <v>132</v>
      </c>
      <c r="G39" s="11">
        <v>151</v>
      </c>
      <c r="H39" s="11">
        <v>158</v>
      </c>
      <c r="I39" s="11">
        <v>151</v>
      </c>
      <c r="J39" s="11">
        <v>156</v>
      </c>
      <c r="K39" s="11">
        <v>145</v>
      </c>
    </row>
    <row r="40" spans="1:11" x14ac:dyDescent="0.25">
      <c r="A40" s="45" t="s">
        <v>523</v>
      </c>
      <c r="B40" s="11">
        <v>156</v>
      </c>
      <c r="C40" s="11">
        <v>174</v>
      </c>
      <c r="D40" s="11">
        <v>177</v>
      </c>
      <c r="E40" s="11">
        <v>185</v>
      </c>
      <c r="F40" s="11">
        <v>208</v>
      </c>
      <c r="G40" s="11">
        <v>240</v>
      </c>
      <c r="H40" s="11">
        <v>243</v>
      </c>
      <c r="I40" s="11">
        <v>244</v>
      </c>
      <c r="J40" s="11">
        <v>241</v>
      </c>
      <c r="K40" s="11">
        <v>225</v>
      </c>
    </row>
    <row r="41" spans="1:11" x14ac:dyDescent="0.25">
      <c r="A41" s="45" t="s">
        <v>516</v>
      </c>
      <c r="B41" s="14"/>
      <c r="C41" s="14"/>
      <c r="D41" s="14"/>
      <c r="E41" s="14"/>
      <c r="F41" s="14"/>
      <c r="G41" s="14"/>
      <c r="H41" s="14"/>
      <c r="I41" s="14"/>
      <c r="J41" s="14"/>
      <c r="K41" s="14"/>
    </row>
    <row r="42" spans="1:11" x14ac:dyDescent="0.25">
      <c r="A42" s="46" t="s">
        <v>747</v>
      </c>
      <c r="B42" s="11">
        <v>1603</v>
      </c>
      <c r="C42" s="11">
        <v>1686</v>
      </c>
      <c r="D42" s="11">
        <v>1729</v>
      </c>
      <c r="E42" s="11">
        <v>1746</v>
      </c>
      <c r="F42" s="11">
        <v>1787</v>
      </c>
      <c r="G42" s="11">
        <v>1826</v>
      </c>
      <c r="H42" s="11">
        <v>1839</v>
      </c>
      <c r="I42" s="11">
        <v>1900</v>
      </c>
      <c r="J42" s="11">
        <v>1910</v>
      </c>
      <c r="K42" s="11">
        <v>1981</v>
      </c>
    </row>
    <row r="43" spans="1:11" x14ac:dyDescent="0.25">
      <c r="A43" s="46" t="s">
        <v>748</v>
      </c>
      <c r="B43" s="11">
        <v>4408</v>
      </c>
      <c r="C43" s="11">
        <v>4390</v>
      </c>
      <c r="D43" s="11">
        <v>4478</v>
      </c>
      <c r="E43" s="11">
        <v>4570</v>
      </c>
      <c r="F43" s="11">
        <v>4506</v>
      </c>
      <c r="G43" s="11">
        <v>4435</v>
      </c>
      <c r="H43" s="11">
        <v>4416</v>
      </c>
      <c r="I43" s="11">
        <v>4496</v>
      </c>
      <c r="J43" s="11">
        <v>4438</v>
      </c>
      <c r="K43" s="11">
        <v>4589</v>
      </c>
    </row>
    <row r="44" spans="1:11" x14ac:dyDescent="0.25">
      <c r="A44" s="45" t="s">
        <v>524</v>
      </c>
      <c r="B44" s="11">
        <v>6011</v>
      </c>
      <c r="C44" s="11">
        <v>6076</v>
      </c>
      <c r="D44" s="11">
        <v>6207</v>
      </c>
      <c r="E44" s="11">
        <v>6316</v>
      </c>
      <c r="F44" s="11">
        <v>6293</v>
      </c>
      <c r="G44" s="11">
        <v>6261</v>
      </c>
      <c r="H44" s="11">
        <v>6255</v>
      </c>
      <c r="I44" s="11">
        <v>6396</v>
      </c>
      <c r="J44" s="11">
        <v>6348</v>
      </c>
      <c r="K44" s="11">
        <v>6570</v>
      </c>
    </row>
    <row r="45" spans="1:11" x14ac:dyDescent="0.25">
      <c r="A45" s="45" t="s">
        <v>318</v>
      </c>
      <c r="B45" s="14"/>
      <c r="C45" s="14"/>
      <c r="D45" s="14"/>
      <c r="E45" s="14"/>
      <c r="F45" s="14"/>
      <c r="G45" s="14"/>
      <c r="H45" s="14"/>
      <c r="I45" s="14"/>
      <c r="J45" s="14"/>
      <c r="K45" s="14"/>
    </row>
    <row r="46" spans="1:11" x14ac:dyDescent="0.25">
      <c r="A46" s="46" t="s">
        <v>747</v>
      </c>
      <c r="B46" s="11">
        <v>266</v>
      </c>
      <c r="C46" s="11">
        <v>262</v>
      </c>
      <c r="D46" s="11">
        <v>229</v>
      </c>
      <c r="E46" s="11">
        <v>237</v>
      </c>
      <c r="F46" s="11">
        <v>243</v>
      </c>
      <c r="G46" s="11">
        <v>207</v>
      </c>
      <c r="H46" s="11">
        <v>174</v>
      </c>
      <c r="I46" s="11">
        <v>163</v>
      </c>
      <c r="J46" s="11">
        <v>207</v>
      </c>
      <c r="K46" s="11">
        <v>227</v>
      </c>
    </row>
    <row r="47" spans="1:11" x14ac:dyDescent="0.25">
      <c r="A47" s="46" t="s">
        <v>748</v>
      </c>
      <c r="B47" s="11">
        <v>827</v>
      </c>
      <c r="C47" s="11">
        <v>904</v>
      </c>
      <c r="D47" s="11">
        <v>834</v>
      </c>
      <c r="E47" s="11">
        <v>766</v>
      </c>
      <c r="F47" s="11">
        <v>667</v>
      </c>
      <c r="G47" s="11">
        <v>573</v>
      </c>
      <c r="H47" s="11">
        <v>446</v>
      </c>
      <c r="I47" s="11">
        <v>450</v>
      </c>
      <c r="J47" s="11">
        <v>519</v>
      </c>
      <c r="K47" s="11">
        <v>527</v>
      </c>
    </row>
    <row r="48" spans="1:11" x14ac:dyDescent="0.25">
      <c r="A48" s="45" t="s">
        <v>493</v>
      </c>
      <c r="B48" s="11">
        <v>1093</v>
      </c>
      <c r="C48" s="11">
        <v>1166</v>
      </c>
      <c r="D48" s="11">
        <v>1063</v>
      </c>
      <c r="E48" s="11">
        <v>1003</v>
      </c>
      <c r="F48" s="11">
        <v>910</v>
      </c>
      <c r="G48" s="11">
        <v>780</v>
      </c>
      <c r="H48" s="11">
        <v>620</v>
      </c>
      <c r="I48" s="11">
        <v>613</v>
      </c>
      <c r="J48" s="11">
        <v>726</v>
      </c>
      <c r="K48" s="11">
        <v>754</v>
      </c>
    </row>
    <row r="49" spans="1:11" x14ac:dyDescent="0.25">
      <c r="A49" s="45" t="s">
        <v>390</v>
      </c>
      <c r="B49" s="14"/>
      <c r="C49" s="14"/>
      <c r="D49" s="14"/>
      <c r="E49" s="14"/>
      <c r="F49" s="14"/>
      <c r="G49" s="14"/>
      <c r="H49" s="14"/>
      <c r="I49" s="14"/>
      <c r="J49" s="14"/>
      <c r="K49" s="14"/>
    </row>
    <row r="50" spans="1:11" x14ac:dyDescent="0.25">
      <c r="A50" s="46" t="s">
        <v>747</v>
      </c>
      <c r="B50" s="11">
        <v>1869</v>
      </c>
      <c r="C50" s="11">
        <v>1948</v>
      </c>
      <c r="D50" s="11">
        <v>1958</v>
      </c>
      <c r="E50" s="11">
        <v>1983</v>
      </c>
      <c r="F50" s="11">
        <v>2030</v>
      </c>
      <c r="G50" s="11">
        <v>2033</v>
      </c>
      <c r="H50" s="11">
        <v>2013</v>
      </c>
      <c r="I50" s="11">
        <v>2063</v>
      </c>
      <c r="J50" s="11">
        <v>2117</v>
      </c>
      <c r="K50" s="11">
        <v>2208</v>
      </c>
    </row>
    <row r="51" spans="1:11" x14ac:dyDescent="0.25">
      <c r="A51" s="46" t="s">
        <v>748</v>
      </c>
      <c r="B51" s="11">
        <v>5235</v>
      </c>
      <c r="C51" s="11">
        <v>5294</v>
      </c>
      <c r="D51" s="11">
        <v>5312</v>
      </c>
      <c r="E51" s="11">
        <v>5336</v>
      </c>
      <c r="F51" s="11">
        <v>5173</v>
      </c>
      <c r="G51" s="11">
        <v>5008</v>
      </c>
      <c r="H51" s="11">
        <v>4862</v>
      </c>
      <c r="I51" s="11">
        <v>4946</v>
      </c>
      <c r="J51" s="11">
        <v>4957</v>
      </c>
      <c r="K51" s="11">
        <v>5116</v>
      </c>
    </row>
    <row r="52" spans="1:11" ht="15.75" thickBot="1" x14ac:dyDescent="0.3">
      <c r="A52" s="18" t="s">
        <v>407</v>
      </c>
      <c r="B52" s="19">
        <v>7104</v>
      </c>
      <c r="C52" s="19">
        <v>7242</v>
      </c>
      <c r="D52" s="19">
        <v>7270</v>
      </c>
      <c r="E52" s="19">
        <v>7319</v>
      </c>
      <c r="F52" s="19">
        <v>7203</v>
      </c>
      <c r="G52" s="19">
        <v>7041</v>
      </c>
      <c r="H52" s="19">
        <v>6875</v>
      </c>
      <c r="I52" s="19">
        <v>7009</v>
      </c>
      <c r="J52" s="19">
        <v>7074</v>
      </c>
      <c r="K52" s="19">
        <v>7324</v>
      </c>
    </row>
    <row r="53" spans="1:11" ht="15.75" thickTop="1" x14ac:dyDescent="0.25"/>
  </sheetData>
  <hyperlinks>
    <hyperlink ref="M2:O3" location="'Table of Contents'!A1" display="Click here to return to Table of Contents" xr:uid="{2B30E777-FC50-4E10-B880-97E35AE20CC7}"/>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67213-DC01-48A8-B8FD-E59F4D7F3251}">
  <sheetPr>
    <tabColor rgb="FF0070C0"/>
  </sheetPr>
  <dimension ref="A1:Y52"/>
  <sheetViews>
    <sheetView workbookViewId="0"/>
  </sheetViews>
  <sheetFormatPr defaultRowHeight="15" x14ac:dyDescent="0.25"/>
  <cols>
    <col min="14" max="14" width="14.42578125" bestFit="1" customWidth="1"/>
    <col min="15" max="19" width="6.5703125" bestFit="1" customWidth="1"/>
    <col min="20" max="20" width="8.5703125" bestFit="1" customWidth="1"/>
  </cols>
  <sheetData>
    <row r="1" spans="1:25" x14ac:dyDescent="0.25">
      <c r="A1" s="10" t="s">
        <v>310</v>
      </c>
      <c r="B1" s="10" t="s">
        <v>289</v>
      </c>
      <c r="C1" t="s">
        <v>31</v>
      </c>
      <c r="D1" t="s">
        <v>32</v>
      </c>
      <c r="E1" t="s">
        <v>33</v>
      </c>
      <c r="F1" t="s">
        <v>34</v>
      </c>
      <c r="G1" t="s">
        <v>35</v>
      </c>
      <c r="H1" t="s">
        <v>36</v>
      </c>
      <c r="I1" t="s">
        <v>325</v>
      </c>
      <c r="J1" t="s">
        <v>326</v>
      </c>
      <c r="K1" t="s">
        <v>327</v>
      </c>
      <c r="L1" t="s">
        <v>386</v>
      </c>
      <c r="N1" t="s">
        <v>395</v>
      </c>
    </row>
    <row r="2" spans="1:25" x14ac:dyDescent="0.25">
      <c r="A2" s="10" t="s">
        <v>37</v>
      </c>
      <c r="B2" s="10" t="s">
        <v>291</v>
      </c>
      <c r="C2" t="s">
        <v>39</v>
      </c>
      <c r="D2" t="s">
        <v>39</v>
      </c>
      <c r="E2" t="s">
        <v>39</v>
      </c>
      <c r="F2" t="s">
        <v>39</v>
      </c>
      <c r="G2" t="s">
        <v>39</v>
      </c>
      <c r="H2" t="s">
        <v>39</v>
      </c>
      <c r="I2" t="s">
        <v>39</v>
      </c>
      <c r="J2" t="s">
        <v>39</v>
      </c>
      <c r="K2" t="s">
        <v>39</v>
      </c>
      <c r="L2" t="s">
        <v>39</v>
      </c>
      <c r="N2" t="s">
        <v>470</v>
      </c>
      <c r="O2" s="10" t="s">
        <v>441</v>
      </c>
      <c r="P2">
        <v>2014</v>
      </c>
      <c r="Q2">
        <v>2015</v>
      </c>
      <c r="R2">
        <v>2016</v>
      </c>
      <c r="S2">
        <v>2017</v>
      </c>
      <c r="T2">
        <v>2018</v>
      </c>
      <c r="U2">
        <v>2019</v>
      </c>
      <c r="V2">
        <v>2020</v>
      </c>
      <c r="W2">
        <v>2021</v>
      </c>
      <c r="X2">
        <v>2022</v>
      </c>
      <c r="Y2">
        <v>2023</v>
      </c>
    </row>
    <row r="3" spans="1:25" x14ac:dyDescent="0.25">
      <c r="A3" s="10">
        <v>0</v>
      </c>
      <c r="B3" s="10" t="s">
        <v>293</v>
      </c>
      <c r="C3">
        <v>66</v>
      </c>
      <c r="D3">
        <v>63</v>
      </c>
      <c r="E3">
        <v>53</v>
      </c>
      <c r="F3">
        <v>43</v>
      </c>
      <c r="G3">
        <v>40</v>
      </c>
      <c r="H3">
        <v>42</v>
      </c>
      <c r="I3">
        <v>42</v>
      </c>
      <c r="J3">
        <v>63</v>
      </c>
      <c r="K3">
        <v>81</v>
      </c>
      <c r="L3">
        <v>97</v>
      </c>
      <c r="N3" t="s">
        <v>510</v>
      </c>
      <c r="O3" s="10" t="s">
        <v>721</v>
      </c>
      <c r="P3" s="17">
        <f>C3</f>
        <v>66</v>
      </c>
      <c r="Q3" s="17">
        <f t="shared" ref="Q3:Y4" si="0">D3</f>
        <v>63</v>
      </c>
      <c r="R3" s="17">
        <f t="shared" si="0"/>
        <v>53</v>
      </c>
      <c r="S3" s="17">
        <f t="shared" si="0"/>
        <v>43</v>
      </c>
      <c r="T3" s="17">
        <f t="shared" si="0"/>
        <v>40</v>
      </c>
      <c r="U3" s="17">
        <f t="shared" si="0"/>
        <v>42</v>
      </c>
      <c r="V3" s="17">
        <f t="shared" si="0"/>
        <v>42</v>
      </c>
      <c r="W3" s="17">
        <f t="shared" si="0"/>
        <v>63</v>
      </c>
      <c r="X3" s="17">
        <f t="shared" si="0"/>
        <v>81</v>
      </c>
      <c r="Y3" s="17">
        <f t="shared" si="0"/>
        <v>97</v>
      </c>
    </row>
    <row r="4" spans="1:25" x14ac:dyDescent="0.25">
      <c r="B4" s="10" t="s">
        <v>294</v>
      </c>
      <c r="C4">
        <v>148</v>
      </c>
      <c r="D4">
        <v>140</v>
      </c>
      <c r="E4">
        <v>123</v>
      </c>
      <c r="F4">
        <v>117</v>
      </c>
      <c r="G4">
        <v>89</v>
      </c>
      <c r="H4">
        <v>80</v>
      </c>
      <c r="I4">
        <v>101</v>
      </c>
      <c r="J4">
        <v>140</v>
      </c>
      <c r="K4">
        <v>192</v>
      </c>
      <c r="L4">
        <v>250</v>
      </c>
      <c r="N4" t="s">
        <v>510</v>
      </c>
      <c r="O4" s="10" t="s">
        <v>720</v>
      </c>
      <c r="P4" s="17">
        <f>C4</f>
        <v>148</v>
      </c>
      <c r="Q4" s="17">
        <f t="shared" si="0"/>
        <v>140</v>
      </c>
      <c r="R4" s="17">
        <f t="shared" si="0"/>
        <v>123</v>
      </c>
      <c r="S4" s="17">
        <f t="shared" si="0"/>
        <v>117</v>
      </c>
      <c r="T4" s="17">
        <f t="shared" si="0"/>
        <v>89</v>
      </c>
      <c r="U4" s="17">
        <f t="shared" si="0"/>
        <v>80</v>
      </c>
      <c r="V4" s="17">
        <f t="shared" si="0"/>
        <v>101</v>
      </c>
      <c r="W4" s="17">
        <f t="shared" si="0"/>
        <v>140</v>
      </c>
      <c r="X4" s="17">
        <f t="shared" si="0"/>
        <v>192</v>
      </c>
      <c r="Y4" s="17">
        <f t="shared" si="0"/>
        <v>250</v>
      </c>
    </row>
    <row r="5" spans="1:25" x14ac:dyDescent="0.25">
      <c r="B5" s="10" t="s">
        <v>295</v>
      </c>
      <c r="C5">
        <v>214</v>
      </c>
      <c r="D5">
        <v>203</v>
      </c>
      <c r="E5">
        <v>176</v>
      </c>
      <c r="F5">
        <v>160</v>
      </c>
      <c r="G5">
        <v>129</v>
      </c>
      <c r="H5">
        <v>122</v>
      </c>
      <c r="I5">
        <v>143</v>
      </c>
      <c r="J5">
        <v>203</v>
      </c>
      <c r="K5">
        <v>273</v>
      </c>
      <c r="L5">
        <v>347</v>
      </c>
      <c r="N5" t="s">
        <v>511</v>
      </c>
      <c r="O5" s="10" t="s">
        <v>721</v>
      </c>
      <c r="P5" s="17">
        <f>C7</f>
        <v>7</v>
      </c>
      <c r="Q5" s="17">
        <f t="shared" ref="Q5:Y5" si="1">D7</f>
        <v>9</v>
      </c>
      <c r="R5" s="17">
        <f t="shared" si="1"/>
        <v>10</v>
      </c>
      <c r="S5" s="17">
        <f t="shared" si="1"/>
        <v>9</v>
      </c>
      <c r="T5" s="17">
        <f t="shared" si="1"/>
        <v>10</v>
      </c>
      <c r="U5" s="17">
        <f t="shared" si="1"/>
        <v>12</v>
      </c>
      <c r="V5" s="17">
        <f t="shared" si="1"/>
        <v>13</v>
      </c>
      <c r="W5" s="17">
        <f t="shared" si="1"/>
        <v>7</v>
      </c>
      <c r="X5" s="17">
        <f t="shared" si="1"/>
        <v>14</v>
      </c>
      <c r="Y5" s="17">
        <f t="shared" si="1"/>
        <v>15</v>
      </c>
    </row>
    <row r="6" spans="1:25" x14ac:dyDescent="0.25">
      <c r="N6" t="s">
        <v>511</v>
      </c>
      <c r="O6" s="10" t="s">
        <v>720</v>
      </c>
      <c r="P6" s="17">
        <f>C8</f>
        <v>26</v>
      </c>
      <c r="Q6" s="17">
        <f t="shared" ref="Q6:Y6" si="2">D8</f>
        <v>13</v>
      </c>
      <c r="R6" s="17">
        <f t="shared" si="2"/>
        <v>13</v>
      </c>
      <c r="S6" s="17">
        <f t="shared" si="2"/>
        <v>11</v>
      </c>
      <c r="T6" s="17">
        <f t="shared" si="2"/>
        <v>15</v>
      </c>
      <c r="U6" s="17">
        <f t="shared" si="2"/>
        <v>9</v>
      </c>
      <c r="V6" s="17">
        <f t="shared" si="2"/>
        <v>13</v>
      </c>
      <c r="W6" s="17">
        <f t="shared" si="2"/>
        <v>18</v>
      </c>
      <c r="X6" s="17">
        <f t="shared" si="2"/>
        <v>18</v>
      </c>
      <c r="Y6" s="17">
        <f t="shared" si="2"/>
        <v>22</v>
      </c>
    </row>
    <row r="7" spans="1:25" x14ac:dyDescent="0.25">
      <c r="A7" s="10">
        <v>1</v>
      </c>
      <c r="B7" s="10" t="s">
        <v>293</v>
      </c>
      <c r="C7">
        <v>7</v>
      </c>
      <c r="D7">
        <v>9</v>
      </c>
      <c r="E7">
        <v>10</v>
      </c>
      <c r="F7">
        <v>9</v>
      </c>
      <c r="G7">
        <v>10</v>
      </c>
      <c r="H7">
        <v>12</v>
      </c>
      <c r="I7">
        <v>13</v>
      </c>
      <c r="J7">
        <v>7</v>
      </c>
      <c r="K7">
        <v>14</v>
      </c>
      <c r="L7">
        <v>15</v>
      </c>
      <c r="N7" t="s">
        <v>512</v>
      </c>
      <c r="O7" s="10" t="s">
        <v>721</v>
      </c>
      <c r="P7" s="17">
        <f>C11</f>
        <v>27</v>
      </c>
      <c r="Q7" s="17">
        <f t="shared" ref="Q7:Y7" si="3">D11</f>
        <v>21</v>
      </c>
      <c r="R7" s="17">
        <f t="shared" si="3"/>
        <v>18</v>
      </c>
      <c r="S7" s="17">
        <f t="shared" si="3"/>
        <v>20</v>
      </c>
      <c r="T7" s="17">
        <f t="shared" si="3"/>
        <v>21</v>
      </c>
      <c r="U7" s="17">
        <f t="shared" si="3"/>
        <v>25</v>
      </c>
      <c r="V7" s="17">
        <f t="shared" si="3"/>
        <v>21</v>
      </c>
      <c r="W7" s="17">
        <f t="shared" si="3"/>
        <v>23</v>
      </c>
      <c r="X7" s="17">
        <f t="shared" si="3"/>
        <v>18</v>
      </c>
      <c r="Y7" s="17">
        <f t="shared" si="3"/>
        <v>26</v>
      </c>
    </row>
    <row r="8" spans="1:25" x14ac:dyDescent="0.25">
      <c r="B8" s="10" t="s">
        <v>294</v>
      </c>
      <c r="C8">
        <v>26</v>
      </c>
      <c r="D8">
        <v>13</v>
      </c>
      <c r="E8">
        <v>13</v>
      </c>
      <c r="F8">
        <v>11</v>
      </c>
      <c r="G8">
        <v>15</v>
      </c>
      <c r="H8">
        <v>9</v>
      </c>
      <c r="I8">
        <v>13</v>
      </c>
      <c r="J8">
        <v>18</v>
      </c>
      <c r="K8">
        <v>18</v>
      </c>
      <c r="L8">
        <v>22</v>
      </c>
      <c r="N8" t="s">
        <v>512</v>
      </c>
      <c r="O8" s="10" t="s">
        <v>720</v>
      </c>
      <c r="P8" s="17">
        <f>C12</f>
        <v>68</v>
      </c>
      <c r="Q8" s="17">
        <f t="shared" ref="Q8:Y8" si="4">D12</f>
        <v>61</v>
      </c>
      <c r="R8" s="17">
        <f t="shared" si="4"/>
        <v>51</v>
      </c>
      <c r="S8" s="17">
        <f t="shared" si="4"/>
        <v>49</v>
      </c>
      <c r="T8" s="17">
        <f t="shared" si="4"/>
        <v>57</v>
      </c>
      <c r="U8" s="17">
        <f t="shared" si="4"/>
        <v>54</v>
      </c>
      <c r="V8" s="17">
        <f t="shared" si="4"/>
        <v>50</v>
      </c>
      <c r="W8" s="17">
        <f t="shared" si="4"/>
        <v>58</v>
      </c>
      <c r="X8" s="17">
        <f t="shared" si="4"/>
        <v>61</v>
      </c>
      <c r="Y8" s="17">
        <f t="shared" si="4"/>
        <v>54</v>
      </c>
    </row>
    <row r="9" spans="1:25" x14ac:dyDescent="0.25">
      <c r="B9" s="10" t="s">
        <v>295</v>
      </c>
      <c r="C9">
        <v>33</v>
      </c>
      <c r="D9">
        <v>22</v>
      </c>
      <c r="E9">
        <v>23</v>
      </c>
      <c r="F9">
        <v>20</v>
      </c>
      <c r="G9">
        <v>25</v>
      </c>
      <c r="H9">
        <v>21</v>
      </c>
      <c r="I9">
        <v>26</v>
      </c>
      <c r="J9">
        <v>25</v>
      </c>
      <c r="K9">
        <v>32</v>
      </c>
      <c r="L9">
        <v>37</v>
      </c>
      <c r="N9" t="s">
        <v>513</v>
      </c>
      <c r="O9" s="10" t="s">
        <v>721</v>
      </c>
      <c r="P9" s="17">
        <f>C15</f>
        <v>39</v>
      </c>
      <c r="Q9" s="17">
        <f t="shared" ref="Q9:Y9" si="5">D15</f>
        <v>34</v>
      </c>
      <c r="R9" s="17">
        <f t="shared" si="5"/>
        <v>34</v>
      </c>
      <c r="S9" s="17">
        <f t="shared" si="5"/>
        <v>43</v>
      </c>
      <c r="T9" s="17">
        <f t="shared" si="5"/>
        <v>53</v>
      </c>
      <c r="U9" s="17">
        <f t="shared" si="5"/>
        <v>47</v>
      </c>
      <c r="V9" s="17">
        <f t="shared" si="5"/>
        <v>53</v>
      </c>
      <c r="W9" s="17">
        <f t="shared" si="5"/>
        <v>57</v>
      </c>
      <c r="X9" s="17">
        <f t="shared" si="5"/>
        <v>54</v>
      </c>
      <c r="Y9" s="17">
        <f t="shared" si="5"/>
        <v>50</v>
      </c>
    </row>
    <row r="10" spans="1:25" x14ac:dyDescent="0.25">
      <c r="N10" t="s">
        <v>513</v>
      </c>
      <c r="O10" s="10" t="s">
        <v>720</v>
      </c>
      <c r="P10" s="17">
        <f>C16</f>
        <v>51</v>
      </c>
      <c r="Q10" s="17">
        <f t="shared" ref="Q10:Y10" si="6">D16</f>
        <v>48</v>
      </c>
      <c r="R10" s="17">
        <f t="shared" si="6"/>
        <v>58</v>
      </c>
      <c r="S10" s="17">
        <f t="shared" si="6"/>
        <v>58</v>
      </c>
      <c r="T10" s="17">
        <f t="shared" si="6"/>
        <v>61</v>
      </c>
      <c r="U10" s="17">
        <f t="shared" si="6"/>
        <v>68</v>
      </c>
      <c r="V10" s="17">
        <f t="shared" si="6"/>
        <v>89</v>
      </c>
      <c r="W10" s="17">
        <f t="shared" si="6"/>
        <v>92</v>
      </c>
      <c r="X10" s="17">
        <f t="shared" si="6"/>
        <v>106</v>
      </c>
      <c r="Y10" s="17">
        <f t="shared" si="6"/>
        <v>101</v>
      </c>
    </row>
    <row r="11" spans="1:25" x14ac:dyDescent="0.25">
      <c r="A11" s="10">
        <v>2</v>
      </c>
      <c r="B11" s="10" t="s">
        <v>293</v>
      </c>
      <c r="C11">
        <v>27</v>
      </c>
      <c r="D11">
        <v>21</v>
      </c>
      <c r="E11">
        <v>18</v>
      </c>
      <c r="F11">
        <v>20</v>
      </c>
      <c r="G11">
        <v>21</v>
      </c>
      <c r="H11">
        <v>25</v>
      </c>
      <c r="I11">
        <v>21</v>
      </c>
      <c r="J11">
        <v>23</v>
      </c>
      <c r="K11">
        <v>18</v>
      </c>
      <c r="L11">
        <v>26</v>
      </c>
      <c r="N11" t="s">
        <v>514</v>
      </c>
      <c r="O11" s="10" t="s">
        <v>721</v>
      </c>
      <c r="P11" s="17">
        <f>C19</f>
        <v>35</v>
      </c>
      <c r="Q11" s="17">
        <f t="shared" ref="Q11:Y11" si="7">D19</f>
        <v>38</v>
      </c>
      <c r="R11" s="17">
        <f t="shared" si="7"/>
        <v>38</v>
      </c>
      <c r="S11" s="17">
        <f t="shared" si="7"/>
        <v>35</v>
      </c>
      <c r="T11" s="17">
        <f t="shared" si="7"/>
        <v>38</v>
      </c>
      <c r="U11" s="17">
        <f t="shared" si="7"/>
        <v>38</v>
      </c>
      <c r="V11" s="17">
        <f t="shared" si="7"/>
        <v>47</v>
      </c>
      <c r="W11" s="17">
        <f t="shared" si="7"/>
        <v>55</v>
      </c>
      <c r="X11" s="17">
        <f t="shared" si="7"/>
        <v>52</v>
      </c>
      <c r="Y11" s="17">
        <f t="shared" si="7"/>
        <v>58</v>
      </c>
    </row>
    <row r="12" spans="1:25" x14ac:dyDescent="0.25">
      <c r="B12" s="10" t="s">
        <v>294</v>
      </c>
      <c r="C12">
        <v>68</v>
      </c>
      <c r="D12">
        <v>61</v>
      </c>
      <c r="E12">
        <v>51</v>
      </c>
      <c r="F12">
        <v>49</v>
      </c>
      <c r="G12">
        <v>57</v>
      </c>
      <c r="H12">
        <v>54</v>
      </c>
      <c r="I12">
        <v>50</v>
      </c>
      <c r="J12">
        <v>58</v>
      </c>
      <c r="K12">
        <v>61</v>
      </c>
      <c r="L12">
        <v>54</v>
      </c>
      <c r="N12" t="s">
        <v>514</v>
      </c>
      <c r="O12" s="10" t="s">
        <v>720</v>
      </c>
      <c r="P12" s="17">
        <f>C20</f>
        <v>82</v>
      </c>
      <c r="Q12" s="17">
        <f t="shared" ref="Q12" si="8">D20</f>
        <v>84</v>
      </c>
      <c r="R12" s="17">
        <f t="shared" ref="R12" si="9">E20</f>
        <v>92</v>
      </c>
      <c r="S12" s="17">
        <f t="shared" ref="S12" si="10">F20</f>
        <v>93</v>
      </c>
      <c r="T12" s="17">
        <f t="shared" ref="T12" si="11">G20</f>
        <v>100</v>
      </c>
      <c r="U12" s="17">
        <f t="shared" ref="U12" si="12">H20</f>
        <v>91</v>
      </c>
      <c r="V12" s="17">
        <f t="shared" ref="V12" si="13">I20</f>
        <v>111</v>
      </c>
      <c r="W12" s="17">
        <f t="shared" ref="W12" si="14">J20</f>
        <v>131</v>
      </c>
      <c r="X12" s="17">
        <f t="shared" ref="X12" si="15">K20</f>
        <v>138</v>
      </c>
      <c r="Y12" s="17">
        <f t="shared" ref="Y12" si="16">L20</f>
        <v>147</v>
      </c>
    </row>
    <row r="13" spans="1:25" x14ac:dyDescent="0.25">
      <c r="B13" s="10" t="s">
        <v>295</v>
      </c>
      <c r="C13">
        <v>95</v>
      </c>
      <c r="D13">
        <v>82</v>
      </c>
      <c r="E13">
        <v>69</v>
      </c>
      <c r="F13">
        <v>69</v>
      </c>
      <c r="G13">
        <v>78</v>
      </c>
      <c r="H13">
        <v>79</v>
      </c>
      <c r="I13">
        <v>71</v>
      </c>
      <c r="J13">
        <v>81</v>
      </c>
      <c r="K13">
        <v>79</v>
      </c>
      <c r="L13">
        <v>80</v>
      </c>
      <c r="N13" t="s">
        <v>515</v>
      </c>
      <c r="O13" s="10" t="s">
        <v>721</v>
      </c>
      <c r="P13" s="17">
        <f>C23</f>
        <v>1374</v>
      </c>
      <c r="Q13" s="17">
        <f t="shared" ref="Q13:Y13" si="17">D23</f>
        <v>1454</v>
      </c>
      <c r="R13" s="17">
        <f t="shared" si="17"/>
        <v>1508</v>
      </c>
      <c r="S13" s="17">
        <f t="shared" si="17"/>
        <v>1525</v>
      </c>
      <c r="T13" s="17">
        <f t="shared" si="17"/>
        <v>1549</v>
      </c>
      <c r="U13" s="17">
        <f t="shared" si="17"/>
        <v>1573</v>
      </c>
      <c r="V13" s="17">
        <f t="shared" si="17"/>
        <v>1578</v>
      </c>
      <c r="W13" s="17">
        <f t="shared" si="17"/>
        <v>1602</v>
      </c>
      <c r="X13" s="17">
        <f t="shared" si="17"/>
        <v>1606</v>
      </c>
      <c r="Y13" s="17">
        <f t="shared" si="17"/>
        <v>1655</v>
      </c>
    </row>
    <row r="14" spans="1:25" x14ac:dyDescent="0.25">
      <c r="N14" t="s">
        <v>515</v>
      </c>
      <c r="O14" s="10" t="s">
        <v>720</v>
      </c>
      <c r="P14" s="17">
        <f>C24</f>
        <v>3932</v>
      </c>
      <c r="Q14" s="17">
        <f t="shared" ref="Q14" si="18">D24</f>
        <v>3937</v>
      </c>
      <c r="R14" s="17">
        <f t="shared" ref="R14" si="19">E24</f>
        <v>4032</v>
      </c>
      <c r="S14" s="17">
        <f t="shared" ref="S14" si="20">F24</f>
        <v>4128</v>
      </c>
      <c r="T14" s="17">
        <f t="shared" ref="T14" si="21">G24</f>
        <v>4052</v>
      </c>
      <c r="U14" s="17">
        <f t="shared" ref="U14" si="22">H24</f>
        <v>3982</v>
      </c>
      <c r="V14" s="17">
        <f t="shared" ref="V14" si="23">I24</f>
        <v>3894</v>
      </c>
      <c r="W14" s="17">
        <f t="shared" ref="W14" si="24">J24</f>
        <v>3906</v>
      </c>
      <c r="X14" s="17">
        <f t="shared" ref="X14" si="25">K24</f>
        <v>3767</v>
      </c>
      <c r="Y14" s="17">
        <f t="shared" ref="Y14" si="26">L24</f>
        <v>3870</v>
      </c>
    </row>
    <row r="15" spans="1:25" x14ac:dyDescent="0.25">
      <c r="A15" s="10">
        <v>3</v>
      </c>
      <c r="B15" s="10" t="s">
        <v>293</v>
      </c>
      <c r="C15">
        <v>39</v>
      </c>
      <c r="D15">
        <v>34</v>
      </c>
      <c r="E15">
        <v>34</v>
      </c>
      <c r="F15">
        <v>43</v>
      </c>
      <c r="G15">
        <v>53</v>
      </c>
      <c r="H15">
        <v>47</v>
      </c>
      <c r="I15">
        <v>53</v>
      </c>
      <c r="J15">
        <v>57</v>
      </c>
      <c r="K15">
        <v>54</v>
      </c>
      <c r="L15">
        <v>50</v>
      </c>
      <c r="N15" t="s">
        <v>459</v>
      </c>
      <c r="O15" s="10" t="s">
        <v>721</v>
      </c>
      <c r="P15" s="17">
        <f>C27</f>
        <v>55</v>
      </c>
      <c r="Q15" s="17">
        <f t="shared" ref="Q15:Y15" si="27">D27</f>
        <v>67</v>
      </c>
      <c r="R15" s="17">
        <f t="shared" si="27"/>
        <v>68</v>
      </c>
      <c r="S15" s="17">
        <f t="shared" si="27"/>
        <v>71</v>
      </c>
      <c r="T15" s="17">
        <f t="shared" si="27"/>
        <v>76</v>
      </c>
      <c r="U15" s="17">
        <f t="shared" si="27"/>
        <v>89</v>
      </c>
      <c r="V15" s="17">
        <f t="shared" si="27"/>
        <v>85</v>
      </c>
      <c r="W15" s="17">
        <f t="shared" si="27"/>
        <v>93</v>
      </c>
      <c r="X15" s="17">
        <f t="shared" si="27"/>
        <v>85</v>
      </c>
      <c r="Y15" s="17">
        <f t="shared" si="27"/>
        <v>80</v>
      </c>
    </row>
    <row r="16" spans="1:25" x14ac:dyDescent="0.25">
      <c r="B16" s="10" t="s">
        <v>294</v>
      </c>
      <c r="C16">
        <v>51</v>
      </c>
      <c r="D16">
        <v>48</v>
      </c>
      <c r="E16">
        <v>58</v>
      </c>
      <c r="F16">
        <v>58</v>
      </c>
      <c r="G16">
        <v>61</v>
      </c>
      <c r="H16">
        <v>68</v>
      </c>
      <c r="I16">
        <v>89</v>
      </c>
      <c r="J16">
        <v>92</v>
      </c>
      <c r="K16">
        <v>106</v>
      </c>
      <c r="L16">
        <v>101</v>
      </c>
      <c r="N16" t="s">
        <v>459</v>
      </c>
      <c r="O16" s="10" t="s">
        <v>720</v>
      </c>
      <c r="P16" s="17">
        <f>C28</f>
        <v>101</v>
      </c>
      <c r="Q16" s="17">
        <f t="shared" ref="Q16" si="28">D28</f>
        <v>107</v>
      </c>
      <c r="R16" s="17">
        <f t="shared" ref="R16" si="29">E28</f>
        <v>109</v>
      </c>
      <c r="S16" s="17">
        <f t="shared" ref="S16" si="30">F28</f>
        <v>114</v>
      </c>
      <c r="T16" s="17">
        <f t="shared" ref="T16" si="31">G28</f>
        <v>132</v>
      </c>
      <c r="U16" s="17">
        <f t="shared" ref="U16" si="32">H28</f>
        <v>151</v>
      </c>
      <c r="V16" s="17">
        <f t="shared" ref="V16" si="33">I28</f>
        <v>158</v>
      </c>
      <c r="W16" s="17">
        <f t="shared" ref="W16" si="34">J28</f>
        <v>151</v>
      </c>
      <c r="X16" s="17">
        <f t="shared" ref="X16" si="35">K28</f>
        <v>156</v>
      </c>
      <c r="Y16" s="17">
        <f t="shared" ref="Y16" si="36">L28</f>
        <v>145</v>
      </c>
    </row>
    <row r="17" spans="1:25" x14ac:dyDescent="0.25">
      <c r="B17" s="10" t="s">
        <v>295</v>
      </c>
      <c r="C17">
        <v>90</v>
      </c>
      <c r="D17">
        <v>82</v>
      </c>
      <c r="E17">
        <v>92</v>
      </c>
      <c r="F17">
        <v>101</v>
      </c>
      <c r="G17">
        <v>114</v>
      </c>
      <c r="H17">
        <v>115</v>
      </c>
      <c r="I17">
        <v>142</v>
      </c>
      <c r="J17">
        <v>149</v>
      </c>
      <c r="K17">
        <v>160</v>
      </c>
      <c r="L17">
        <v>151</v>
      </c>
      <c r="N17" t="s">
        <v>516</v>
      </c>
      <c r="O17" s="10" t="s">
        <v>721</v>
      </c>
      <c r="P17" s="17">
        <f>C31</f>
        <v>1603</v>
      </c>
      <c r="Q17" s="17">
        <f t="shared" ref="Q17:Y17" si="37">D31</f>
        <v>1686</v>
      </c>
      <c r="R17" s="17">
        <f t="shared" si="37"/>
        <v>1729</v>
      </c>
      <c r="S17" s="17">
        <f t="shared" si="37"/>
        <v>1746</v>
      </c>
      <c r="T17" s="17">
        <f t="shared" si="37"/>
        <v>1787</v>
      </c>
      <c r="U17" s="17">
        <f t="shared" si="37"/>
        <v>1826</v>
      </c>
      <c r="V17" s="17">
        <f t="shared" si="37"/>
        <v>1839</v>
      </c>
      <c r="W17" s="17">
        <f t="shared" si="37"/>
        <v>1900</v>
      </c>
      <c r="X17" s="17">
        <f t="shared" si="37"/>
        <v>1910</v>
      </c>
      <c r="Y17" s="17">
        <f t="shared" si="37"/>
        <v>1981</v>
      </c>
    </row>
    <row r="18" spans="1:25" x14ac:dyDescent="0.25">
      <c r="N18" t="s">
        <v>516</v>
      </c>
      <c r="O18" s="10" t="s">
        <v>720</v>
      </c>
      <c r="P18" s="17">
        <f>C32</f>
        <v>4408</v>
      </c>
      <c r="Q18" s="17">
        <f t="shared" ref="Q18" si="38">D32</f>
        <v>4390</v>
      </c>
      <c r="R18" s="17">
        <f t="shared" ref="R18" si="39">E32</f>
        <v>4478</v>
      </c>
      <c r="S18" s="17">
        <f t="shared" ref="S18" si="40">F32</f>
        <v>4570</v>
      </c>
      <c r="T18" s="17">
        <f t="shared" ref="T18" si="41">G32</f>
        <v>4506</v>
      </c>
      <c r="U18" s="17">
        <f t="shared" ref="U18" si="42">H32</f>
        <v>4435</v>
      </c>
      <c r="V18" s="17">
        <f t="shared" ref="V18" si="43">I32</f>
        <v>4416</v>
      </c>
      <c r="W18" s="17">
        <f t="shared" ref="W18" si="44">J32</f>
        <v>4496</v>
      </c>
      <c r="X18" s="17">
        <f t="shared" ref="X18" si="45">K32</f>
        <v>4438</v>
      </c>
      <c r="Y18" s="17">
        <f t="shared" ref="Y18" si="46">L32</f>
        <v>4589</v>
      </c>
    </row>
    <row r="19" spans="1:25" x14ac:dyDescent="0.25">
      <c r="A19" s="10">
        <v>4</v>
      </c>
      <c r="B19" s="10" t="s">
        <v>293</v>
      </c>
      <c r="C19">
        <v>35</v>
      </c>
      <c r="D19">
        <v>38</v>
      </c>
      <c r="E19">
        <v>38</v>
      </c>
      <c r="F19">
        <v>35</v>
      </c>
      <c r="G19">
        <v>38</v>
      </c>
      <c r="H19">
        <v>38</v>
      </c>
      <c r="I19">
        <v>47</v>
      </c>
      <c r="J19">
        <v>55</v>
      </c>
      <c r="K19">
        <v>52</v>
      </c>
      <c r="L19">
        <v>58</v>
      </c>
      <c r="N19" t="s">
        <v>318</v>
      </c>
      <c r="O19" s="10" t="s">
        <v>721</v>
      </c>
      <c r="P19" s="17">
        <f>C35</f>
        <v>266</v>
      </c>
      <c r="Q19" s="17">
        <f t="shared" ref="Q19:Y19" si="47">D35</f>
        <v>262</v>
      </c>
      <c r="R19" s="17">
        <f t="shared" si="47"/>
        <v>229</v>
      </c>
      <c r="S19" s="17">
        <f t="shared" si="47"/>
        <v>237</v>
      </c>
      <c r="T19" s="17">
        <f t="shared" si="47"/>
        <v>243</v>
      </c>
      <c r="U19" s="17">
        <f t="shared" si="47"/>
        <v>207</v>
      </c>
      <c r="V19" s="17">
        <f t="shared" si="47"/>
        <v>174</v>
      </c>
      <c r="W19" s="17">
        <f t="shared" si="47"/>
        <v>163</v>
      </c>
      <c r="X19" s="17">
        <f t="shared" si="47"/>
        <v>207</v>
      </c>
      <c r="Y19" s="17">
        <f t="shared" si="47"/>
        <v>227</v>
      </c>
    </row>
    <row r="20" spans="1:25" x14ac:dyDescent="0.25">
      <c r="B20" s="10" t="s">
        <v>294</v>
      </c>
      <c r="C20">
        <v>82</v>
      </c>
      <c r="D20">
        <v>84</v>
      </c>
      <c r="E20">
        <v>92</v>
      </c>
      <c r="F20">
        <v>93</v>
      </c>
      <c r="G20">
        <v>100</v>
      </c>
      <c r="H20">
        <v>91</v>
      </c>
      <c r="I20">
        <v>111</v>
      </c>
      <c r="J20">
        <v>131</v>
      </c>
      <c r="K20">
        <v>138</v>
      </c>
      <c r="L20">
        <v>147</v>
      </c>
      <c r="N20" t="s">
        <v>318</v>
      </c>
      <c r="O20" s="10" t="s">
        <v>720</v>
      </c>
      <c r="P20" s="17">
        <f>C36</f>
        <v>827</v>
      </c>
      <c r="Q20" s="17">
        <f t="shared" ref="Q20" si="48">D36</f>
        <v>904</v>
      </c>
      <c r="R20" s="17">
        <f t="shared" ref="R20" si="49">E36</f>
        <v>834</v>
      </c>
      <c r="S20" s="17">
        <f t="shared" ref="S20" si="50">F36</f>
        <v>766</v>
      </c>
      <c r="T20" s="17">
        <f t="shared" ref="T20" si="51">G36</f>
        <v>667</v>
      </c>
      <c r="U20" s="17">
        <f t="shared" ref="U20" si="52">H36</f>
        <v>573</v>
      </c>
      <c r="V20" s="17">
        <f t="shared" ref="V20" si="53">I36</f>
        <v>446</v>
      </c>
      <c r="W20" s="17">
        <f t="shared" ref="W20" si="54">J36</f>
        <v>450</v>
      </c>
      <c r="X20" s="17">
        <f t="shared" ref="X20" si="55">K36</f>
        <v>519</v>
      </c>
      <c r="Y20" s="17">
        <f t="shared" ref="Y20" si="56">L36</f>
        <v>527</v>
      </c>
    </row>
    <row r="21" spans="1:25" x14ac:dyDescent="0.25">
      <c r="B21" s="10" t="s">
        <v>295</v>
      </c>
      <c r="C21">
        <v>117</v>
      </c>
      <c r="D21">
        <v>122</v>
      </c>
      <c r="E21">
        <v>130</v>
      </c>
      <c r="F21">
        <v>128</v>
      </c>
      <c r="G21">
        <v>138</v>
      </c>
      <c r="H21">
        <v>129</v>
      </c>
      <c r="I21">
        <v>158</v>
      </c>
      <c r="J21">
        <v>186</v>
      </c>
      <c r="K21">
        <v>190</v>
      </c>
      <c r="L21">
        <v>205</v>
      </c>
      <c r="N21" t="s">
        <v>390</v>
      </c>
      <c r="O21" s="10" t="s">
        <v>721</v>
      </c>
      <c r="P21" s="17">
        <f>C39</f>
        <v>1869</v>
      </c>
      <c r="Q21" s="17">
        <f t="shared" ref="Q21:Y21" si="57">D39</f>
        <v>1948</v>
      </c>
      <c r="R21" s="17">
        <f t="shared" si="57"/>
        <v>1958</v>
      </c>
      <c r="S21" s="17">
        <f t="shared" si="57"/>
        <v>1983</v>
      </c>
      <c r="T21" s="17">
        <f t="shared" si="57"/>
        <v>2030</v>
      </c>
      <c r="U21" s="17">
        <f t="shared" si="57"/>
        <v>2033</v>
      </c>
      <c r="V21" s="17">
        <f t="shared" si="57"/>
        <v>2013</v>
      </c>
      <c r="W21" s="17">
        <f t="shared" si="57"/>
        <v>2063</v>
      </c>
      <c r="X21" s="17">
        <f t="shared" si="57"/>
        <v>2117</v>
      </c>
      <c r="Y21" s="17">
        <f t="shared" si="57"/>
        <v>2208</v>
      </c>
    </row>
    <row r="22" spans="1:25" x14ac:dyDescent="0.25">
      <c r="N22" t="s">
        <v>390</v>
      </c>
      <c r="O22" s="10" t="s">
        <v>720</v>
      </c>
      <c r="P22" s="17">
        <f>C40</f>
        <v>5235</v>
      </c>
      <c r="Q22" s="17">
        <f t="shared" ref="Q22" si="58">D40</f>
        <v>5294</v>
      </c>
      <c r="R22" s="17">
        <f t="shared" ref="R22" si="59">E40</f>
        <v>5312</v>
      </c>
      <c r="S22" s="17">
        <f t="shared" ref="S22" si="60">F40</f>
        <v>5336</v>
      </c>
      <c r="T22" s="17">
        <f t="shared" ref="T22" si="61">G40</f>
        <v>5173</v>
      </c>
      <c r="U22" s="17">
        <f t="shared" ref="U22" si="62">H40</f>
        <v>5008</v>
      </c>
      <c r="V22" s="17">
        <f t="shared" ref="V22" si="63">I40</f>
        <v>4862</v>
      </c>
      <c r="W22" s="17">
        <f t="shared" ref="W22" si="64">J40</f>
        <v>4946</v>
      </c>
      <c r="X22" s="17">
        <f t="shared" ref="X22" si="65">K40</f>
        <v>4957</v>
      </c>
      <c r="Y22" s="17">
        <f t="shared" ref="Y22" si="66">L40</f>
        <v>5116</v>
      </c>
    </row>
    <row r="23" spans="1:25" x14ac:dyDescent="0.25">
      <c r="A23" s="10">
        <v>5</v>
      </c>
      <c r="B23" s="10" t="s">
        <v>293</v>
      </c>
      <c r="C23">
        <v>1374</v>
      </c>
      <c r="D23">
        <v>1454</v>
      </c>
      <c r="E23">
        <v>1508</v>
      </c>
      <c r="F23">
        <v>1525</v>
      </c>
      <c r="G23">
        <v>1549</v>
      </c>
      <c r="H23">
        <v>1573</v>
      </c>
      <c r="I23">
        <v>1578</v>
      </c>
      <c r="J23">
        <v>1602</v>
      </c>
      <c r="K23">
        <v>1606</v>
      </c>
      <c r="L23">
        <v>1655</v>
      </c>
      <c r="P23" s="17"/>
      <c r="Q23" s="17"/>
      <c r="R23" s="17"/>
      <c r="S23" s="17"/>
      <c r="T23" s="17"/>
      <c r="U23" s="17"/>
      <c r="V23" s="17"/>
      <c r="W23" s="17"/>
      <c r="X23" s="17"/>
      <c r="Y23" s="17"/>
    </row>
    <row r="24" spans="1:25" x14ac:dyDescent="0.25">
      <c r="B24" s="10" t="s">
        <v>294</v>
      </c>
      <c r="C24">
        <v>3932</v>
      </c>
      <c r="D24">
        <v>3937</v>
      </c>
      <c r="E24">
        <v>4032</v>
      </c>
      <c r="F24">
        <v>4128</v>
      </c>
      <c r="G24">
        <v>4052</v>
      </c>
      <c r="H24">
        <v>3982</v>
      </c>
      <c r="I24">
        <v>3894</v>
      </c>
      <c r="J24">
        <v>3906</v>
      </c>
      <c r="K24">
        <v>3767</v>
      </c>
      <c r="L24">
        <v>3870</v>
      </c>
      <c r="N24" t="s">
        <v>503</v>
      </c>
      <c r="P24" s="17"/>
      <c r="Q24" s="17"/>
      <c r="R24" s="17"/>
      <c r="S24" s="17"/>
      <c r="T24" s="17"/>
      <c r="U24" s="17"/>
      <c r="V24" s="17"/>
      <c r="W24" s="17"/>
      <c r="X24" s="17"/>
      <c r="Y24" s="17"/>
    </row>
    <row r="25" spans="1:25" x14ac:dyDescent="0.25">
      <c r="B25" s="10" t="s">
        <v>295</v>
      </c>
      <c r="C25">
        <v>5306</v>
      </c>
      <c r="D25">
        <v>5391</v>
      </c>
      <c r="E25">
        <v>5540</v>
      </c>
      <c r="F25">
        <v>5653</v>
      </c>
      <c r="G25">
        <v>5601</v>
      </c>
      <c r="H25">
        <v>5555</v>
      </c>
      <c r="I25">
        <v>5472</v>
      </c>
      <c r="J25">
        <v>5508</v>
      </c>
      <c r="K25">
        <v>5373</v>
      </c>
      <c r="L25">
        <v>5525</v>
      </c>
      <c r="N25" t="s">
        <v>390</v>
      </c>
      <c r="O25" s="10" t="s">
        <v>421</v>
      </c>
      <c r="P25" s="17">
        <f>SUM(P21:P22)</f>
        <v>7104</v>
      </c>
      <c r="Q25" s="17">
        <f t="shared" ref="Q25:Y25" si="67">SUM(Q21:Q22)</f>
        <v>7242</v>
      </c>
      <c r="R25" s="17">
        <f t="shared" si="67"/>
        <v>7270</v>
      </c>
      <c r="S25" s="17">
        <f t="shared" si="67"/>
        <v>7319</v>
      </c>
      <c r="T25" s="17">
        <f t="shared" si="67"/>
        <v>7203</v>
      </c>
      <c r="U25" s="17">
        <f t="shared" si="67"/>
        <v>7041</v>
      </c>
      <c r="V25" s="17">
        <f t="shared" si="67"/>
        <v>6875</v>
      </c>
      <c r="W25" s="17">
        <f t="shared" si="67"/>
        <v>7009</v>
      </c>
      <c r="X25" s="17">
        <f t="shared" si="67"/>
        <v>7074</v>
      </c>
      <c r="Y25" s="17">
        <f t="shared" si="67"/>
        <v>7324</v>
      </c>
    </row>
    <row r="27" spans="1:25" x14ac:dyDescent="0.25">
      <c r="A27" s="10">
        <v>7</v>
      </c>
      <c r="B27" s="10" t="s">
        <v>293</v>
      </c>
      <c r="C27">
        <v>55</v>
      </c>
      <c r="D27">
        <v>67</v>
      </c>
      <c r="E27">
        <v>68</v>
      </c>
      <c r="F27">
        <v>71</v>
      </c>
      <c r="G27">
        <v>76</v>
      </c>
      <c r="H27">
        <v>89</v>
      </c>
      <c r="I27">
        <v>85</v>
      </c>
      <c r="J27">
        <v>93</v>
      </c>
      <c r="K27">
        <v>85</v>
      </c>
      <c r="L27">
        <v>80</v>
      </c>
      <c r="N27" t="s">
        <v>495</v>
      </c>
    </row>
    <row r="28" spans="1:25" x14ac:dyDescent="0.25">
      <c r="B28" s="10" t="s">
        <v>294</v>
      </c>
      <c r="C28">
        <v>101</v>
      </c>
      <c r="D28">
        <v>107</v>
      </c>
      <c r="E28">
        <v>109</v>
      </c>
      <c r="F28">
        <v>114</v>
      </c>
      <c r="G28">
        <v>132</v>
      </c>
      <c r="H28">
        <v>151</v>
      </c>
      <c r="I28">
        <v>158</v>
      </c>
      <c r="J28">
        <v>151</v>
      </c>
      <c r="K28">
        <v>156</v>
      </c>
      <c r="L28">
        <v>145</v>
      </c>
      <c r="O28" t="s">
        <v>447</v>
      </c>
      <c r="P28" t="s">
        <v>448</v>
      </c>
      <c r="Q28" t="s">
        <v>449</v>
      </c>
    </row>
    <row r="29" spans="1:25" x14ac:dyDescent="0.25">
      <c r="B29" s="10" t="s">
        <v>295</v>
      </c>
      <c r="C29">
        <v>156</v>
      </c>
      <c r="D29">
        <v>174</v>
      </c>
      <c r="E29">
        <v>177</v>
      </c>
      <c r="F29">
        <v>185</v>
      </c>
      <c r="G29">
        <v>208</v>
      </c>
      <c r="H29">
        <v>240</v>
      </c>
      <c r="I29">
        <v>243</v>
      </c>
      <c r="J29">
        <v>244</v>
      </c>
      <c r="K29">
        <v>241</v>
      </c>
      <c r="L29">
        <v>225</v>
      </c>
      <c r="N29" s="10" t="s">
        <v>721</v>
      </c>
      <c r="O29" s="16">
        <f>P29/P31</f>
        <v>0.30147460404150739</v>
      </c>
      <c r="P29">
        <f>Y21</f>
        <v>2208</v>
      </c>
      <c r="Q29" s="16">
        <f>O29-0.04</f>
        <v>0.26147460404150741</v>
      </c>
    </row>
    <row r="30" spans="1:25" x14ac:dyDescent="0.25">
      <c r="N30" s="10" t="s">
        <v>720</v>
      </c>
      <c r="O30" s="16">
        <f>P30/P31</f>
        <v>0.69852539595849261</v>
      </c>
      <c r="P30" s="17">
        <f>Y22</f>
        <v>5116</v>
      </c>
      <c r="Q30" s="16">
        <f>O30-0.04</f>
        <v>0.65852539595849258</v>
      </c>
    </row>
    <row r="31" spans="1:25" x14ac:dyDescent="0.25">
      <c r="A31" s="10" t="s">
        <v>387</v>
      </c>
      <c r="B31" s="10" t="s">
        <v>293</v>
      </c>
      <c r="C31">
        <v>1603</v>
      </c>
      <c r="D31">
        <v>1686</v>
      </c>
      <c r="E31">
        <v>1729</v>
      </c>
      <c r="F31">
        <v>1746</v>
      </c>
      <c r="G31">
        <v>1787</v>
      </c>
      <c r="H31">
        <v>1826</v>
      </c>
      <c r="I31">
        <v>1839</v>
      </c>
      <c r="J31">
        <v>1900</v>
      </c>
      <c r="K31">
        <v>1910</v>
      </c>
      <c r="L31">
        <v>1981</v>
      </c>
      <c r="N31" t="s">
        <v>421</v>
      </c>
      <c r="O31" s="16">
        <f>P31/P31</f>
        <v>1</v>
      </c>
      <c r="P31">
        <f>Y25</f>
        <v>7324</v>
      </c>
    </row>
    <row r="32" spans="1:25" x14ac:dyDescent="0.25">
      <c r="B32" s="10" t="s">
        <v>294</v>
      </c>
      <c r="C32">
        <v>4408</v>
      </c>
      <c r="D32">
        <v>4390</v>
      </c>
      <c r="E32">
        <v>4478</v>
      </c>
      <c r="F32">
        <v>4570</v>
      </c>
      <c r="G32">
        <v>4506</v>
      </c>
      <c r="H32">
        <v>4435</v>
      </c>
      <c r="I32">
        <v>4416</v>
      </c>
      <c r="J32">
        <v>4496</v>
      </c>
      <c r="K32">
        <v>4438</v>
      </c>
      <c r="L32">
        <v>4589</v>
      </c>
    </row>
    <row r="33" spans="1:20" x14ac:dyDescent="0.25">
      <c r="B33" s="10" t="s">
        <v>295</v>
      </c>
      <c r="C33">
        <v>6011</v>
      </c>
      <c r="D33">
        <v>6076</v>
      </c>
      <c r="E33">
        <v>6207</v>
      </c>
      <c r="F33">
        <v>6316</v>
      </c>
      <c r="G33">
        <v>6293</v>
      </c>
      <c r="H33">
        <v>6261</v>
      </c>
      <c r="I33">
        <v>6255</v>
      </c>
      <c r="J33">
        <v>6396</v>
      </c>
      <c r="K33">
        <v>6348</v>
      </c>
      <c r="L33">
        <v>6570</v>
      </c>
      <c r="N33" t="s">
        <v>404</v>
      </c>
    </row>
    <row r="34" spans="1:20" x14ac:dyDescent="0.25">
      <c r="N34" t="s">
        <v>526</v>
      </c>
      <c r="O34" t="s">
        <v>441</v>
      </c>
      <c r="P34">
        <v>2019</v>
      </c>
      <c r="Q34">
        <v>2020</v>
      </c>
      <c r="R34">
        <v>2021</v>
      </c>
      <c r="S34">
        <v>2022</v>
      </c>
      <c r="T34">
        <v>2023</v>
      </c>
    </row>
    <row r="35" spans="1:20" x14ac:dyDescent="0.25">
      <c r="A35" s="10">
        <v>6</v>
      </c>
      <c r="B35" s="10" t="s">
        <v>293</v>
      </c>
      <c r="C35">
        <v>266</v>
      </c>
      <c r="D35">
        <v>262</v>
      </c>
      <c r="E35">
        <v>229</v>
      </c>
      <c r="F35">
        <v>237</v>
      </c>
      <c r="G35">
        <v>243</v>
      </c>
      <c r="H35">
        <v>207</v>
      </c>
      <c r="I35">
        <v>174</v>
      </c>
      <c r="J35">
        <v>163</v>
      </c>
      <c r="K35">
        <v>207</v>
      </c>
      <c r="L35">
        <v>227</v>
      </c>
      <c r="N35" t="s">
        <v>516</v>
      </c>
      <c r="O35" s="10" t="s">
        <v>721</v>
      </c>
      <c r="P35" s="17">
        <f t="shared" ref="P35:S35" si="68">H31</f>
        <v>1826</v>
      </c>
      <c r="Q35" s="17">
        <f t="shared" si="68"/>
        <v>1839</v>
      </c>
      <c r="R35" s="17">
        <f t="shared" si="68"/>
        <v>1900</v>
      </c>
      <c r="S35" s="17">
        <f t="shared" si="68"/>
        <v>1910</v>
      </c>
      <c r="T35" s="17">
        <f>L31</f>
        <v>1981</v>
      </c>
    </row>
    <row r="36" spans="1:20" x14ac:dyDescent="0.25">
      <c r="B36" s="10" t="s">
        <v>294</v>
      </c>
      <c r="C36">
        <v>827</v>
      </c>
      <c r="D36">
        <v>904</v>
      </c>
      <c r="E36">
        <v>834</v>
      </c>
      <c r="F36">
        <v>766</v>
      </c>
      <c r="G36">
        <v>667</v>
      </c>
      <c r="H36">
        <v>573</v>
      </c>
      <c r="I36">
        <v>446</v>
      </c>
      <c r="J36">
        <v>450</v>
      </c>
      <c r="K36">
        <v>519</v>
      </c>
      <c r="L36">
        <v>527</v>
      </c>
      <c r="N36" t="s">
        <v>516</v>
      </c>
      <c r="O36" s="10" t="s">
        <v>720</v>
      </c>
      <c r="P36" s="17">
        <f t="shared" ref="P36:T36" si="69">H32</f>
        <v>4435</v>
      </c>
      <c r="Q36" s="17">
        <f t="shared" si="69"/>
        <v>4416</v>
      </c>
      <c r="R36" s="17">
        <f t="shared" si="69"/>
        <v>4496</v>
      </c>
      <c r="S36" s="17">
        <f t="shared" si="69"/>
        <v>4438</v>
      </c>
      <c r="T36" s="17">
        <f t="shared" si="69"/>
        <v>4589</v>
      </c>
    </row>
    <row r="37" spans="1:20" x14ac:dyDescent="0.25">
      <c r="B37" s="10" t="s">
        <v>295</v>
      </c>
      <c r="C37">
        <v>1093</v>
      </c>
      <c r="D37">
        <v>1166</v>
      </c>
      <c r="E37">
        <v>1063</v>
      </c>
      <c r="F37">
        <v>1003</v>
      </c>
      <c r="G37">
        <v>910</v>
      </c>
      <c r="H37">
        <v>780</v>
      </c>
      <c r="I37">
        <v>620</v>
      </c>
      <c r="J37">
        <v>613</v>
      </c>
      <c r="K37">
        <v>726</v>
      </c>
      <c r="L37">
        <v>754</v>
      </c>
      <c r="N37" t="s">
        <v>318</v>
      </c>
      <c r="O37" s="10" t="s">
        <v>721</v>
      </c>
      <c r="P37" s="17">
        <f t="shared" ref="P37:T37" si="70">H35</f>
        <v>207</v>
      </c>
      <c r="Q37" s="17">
        <f t="shared" si="70"/>
        <v>174</v>
      </c>
      <c r="R37" s="17">
        <f t="shared" si="70"/>
        <v>163</v>
      </c>
      <c r="S37" s="17">
        <f t="shared" si="70"/>
        <v>207</v>
      </c>
      <c r="T37" s="17">
        <f t="shared" si="70"/>
        <v>227</v>
      </c>
    </row>
    <row r="38" spans="1:20" x14ac:dyDescent="0.25">
      <c r="N38" t="s">
        <v>318</v>
      </c>
      <c r="O38" s="10" t="s">
        <v>720</v>
      </c>
      <c r="P38" s="17">
        <f t="shared" ref="P38" si="71">H36</f>
        <v>573</v>
      </c>
      <c r="Q38" s="17">
        <f t="shared" ref="Q38" si="72">I36</f>
        <v>446</v>
      </c>
      <c r="R38" s="17">
        <f t="shared" ref="R38" si="73">J36</f>
        <v>450</v>
      </c>
      <c r="S38" s="17">
        <f t="shared" ref="S38" si="74">K36</f>
        <v>519</v>
      </c>
      <c r="T38" s="17">
        <f t="shared" ref="T38" si="75">L36</f>
        <v>527</v>
      </c>
    </row>
    <row r="39" spans="1:20" x14ac:dyDescent="0.25">
      <c r="A39" s="10" t="s">
        <v>345</v>
      </c>
      <c r="B39" s="10" t="s">
        <v>293</v>
      </c>
      <c r="C39">
        <v>1869</v>
      </c>
      <c r="D39">
        <v>1948</v>
      </c>
      <c r="E39">
        <v>1958</v>
      </c>
      <c r="F39">
        <v>1983</v>
      </c>
      <c r="G39">
        <v>2030</v>
      </c>
      <c r="H39">
        <v>2033</v>
      </c>
      <c r="I39">
        <v>2013</v>
      </c>
      <c r="J39">
        <v>2063</v>
      </c>
      <c r="K39">
        <v>2117</v>
      </c>
      <c r="L39">
        <v>2208</v>
      </c>
      <c r="N39" t="s">
        <v>390</v>
      </c>
      <c r="O39" s="10" t="s">
        <v>721</v>
      </c>
      <c r="P39" s="17">
        <f t="shared" ref="P39:T39" si="76">H39</f>
        <v>2033</v>
      </c>
      <c r="Q39" s="17">
        <f t="shared" si="76"/>
        <v>2013</v>
      </c>
      <c r="R39" s="17">
        <f t="shared" si="76"/>
        <v>2063</v>
      </c>
      <c r="S39" s="17">
        <f t="shared" si="76"/>
        <v>2117</v>
      </c>
      <c r="T39" s="17">
        <f t="shared" si="76"/>
        <v>2208</v>
      </c>
    </row>
    <row r="40" spans="1:20" x14ac:dyDescent="0.25">
      <c r="B40" s="10" t="s">
        <v>294</v>
      </c>
      <c r="C40">
        <v>5235</v>
      </c>
      <c r="D40">
        <v>5294</v>
      </c>
      <c r="E40">
        <v>5312</v>
      </c>
      <c r="F40">
        <v>5336</v>
      </c>
      <c r="G40">
        <v>5173</v>
      </c>
      <c r="H40">
        <v>5008</v>
      </c>
      <c r="I40">
        <v>4862</v>
      </c>
      <c r="J40">
        <v>4946</v>
      </c>
      <c r="K40">
        <v>4957</v>
      </c>
      <c r="L40">
        <v>5116</v>
      </c>
      <c r="N40" t="s">
        <v>390</v>
      </c>
      <c r="O40" s="10" t="s">
        <v>720</v>
      </c>
      <c r="P40" s="17">
        <f t="shared" ref="P40" si="77">H40</f>
        <v>5008</v>
      </c>
      <c r="Q40" s="17">
        <f t="shared" ref="Q40" si="78">I40</f>
        <v>4862</v>
      </c>
      <c r="R40" s="17">
        <f t="shared" ref="R40" si="79">J40</f>
        <v>4946</v>
      </c>
      <c r="S40" s="17">
        <f t="shared" ref="S40" si="80">K40</f>
        <v>4957</v>
      </c>
      <c r="T40" s="17">
        <f t="shared" ref="T40" si="81">L40</f>
        <v>5116</v>
      </c>
    </row>
    <row r="41" spans="1:20" x14ac:dyDescent="0.25">
      <c r="B41" s="10" t="s">
        <v>295</v>
      </c>
      <c r="C41">
        <v>7104</v>
      </c>
      <c r="D41">
        <v>7242</v>
      </c>
      <c r="E41">
        <v>7270</v>
      </c>
      <c r="F41">
        <v>7319</v>
      </c>
      <c r="G41">
        <v>7203</v>
      </c>
      <c r="H41">
        <v>7041</v>
      </c>
      <c r="I41">
        <v>6875</v>
      </c>
      <c r="J41">
        <v>7009</v>
      </c>
      <c r="K41">
        <v>7074</v>
      </c>
      <c r="L41">
        <v>7324</v>
      </c>
    </row>
    <row r="42" spans="1:20" x14ac:dyDescent="0.25">
      <c r="N42" s="44" t="s">
        <v>497</v>
      </c>
      <c r="O42" t="s">
        <v>400</v>
      </c>
      <c r="P42" t="s">
        <v>401</v>
      </c>
      <c r="Q42" t="s">
        <v>615</v>
      </c>
      <c r="R42" t="s">
        <v>671</v>
      </c>
      <c r="S42" t="s">
        <v>728</v>
      </c>
    </row>
    <row r="43" spans="1:20" x14ac:dyDescent="0.25">
      <c r="N43" s="45" t="s">
        <v>516</v>
      </c>
      <c r="O43" s="17">
        <v>6261</v>
      </c>
      <c r="P43" s="17">
        <v>6255</v>
      </c>
      <c r="Q43" s="17">
        <v>6396</v>
      </c>
      <c r="R43" s="17">
        <v>6348</v>
      </c>
      <c r="S43" s="17">
        <v>6570</v>
      </c>
    </row>
    <row r="44" spans="1:20" x14ac:dyDescent="0.25">
      <c r="N44" s="46" t="s">
        <v>721</v>
      </c>
      <c r="O44" s="17">
        <v>1826</v>
      </c>
      <c r="P44" s="17">
        <v>1839</v>
      </c>
      <c r="Q44" s="17">
        <v>1900</v>
      </c>
      <c r="R44" s="17">
        <v>1910</v>
      </c>
      <c r="S44" s="17">
        <v>1981</v>
      </c>
    </row>
    <row r="45" spans="1:20" x14ac:dyDescent="0.25">
      <c r="N45" s="46" t="s">
        <v>720</v>
      </c>
      <c r="O45" s="17">
        <v>4435</v>
      </c>
      <c r="P45" s="17">
        <v>4416</v>
      </c>
      <c r="Q45" s="17">
        <v>4496</v>
      </c>
      <c r="R45" s="17">
        <v>4438</v>
      </c>
      <c r="S45" s="17">
        <v>4589</v>
      </c>
    </row>
    <row r="46" spans="1:20" x14ac:dyDescent="0.25">
      <c r="N46" s="45" t="s">
        <v>318</v>
      </c>
      <c r="O46" s="17">
        <v>780</v>
      </c>
      <c r="P46" s="17">
        <v>620</v>
      </c>
      <c r="Q46" s="17">
        <v>613</v>
      </c>
      <c r="R46" s="17">
        <v>726</v>
      </c>
      <c r="S46" s="17">
        <v>754</v>
      </c>
    </row>
    <row r="47" spans="1:20" x14ac:dyDescent="0.25">
      <c r="N47" s="46" t="s">
        <v>721</v>
      </c>
      <c r="O47" s="17">
        <v>207</v>
      </c>
      <c r="P47" s="17">
        <v>174</v>
      </c>
      <c r="Q47" s="17">
        <v>163</v>
      </c>
      <c r="R47" s="17">
        <v>207</v>
      </c>
      <c r="S47" s="17">
        <v>227</v>
      </c>
    </row>
    <row r="48" spans="1:20" x14ac:dyDescent="0.25">
      <c r="N48" s="46" t="s">
        <v>720</v>
      </c>
      <c r="O48" s="17">
        <v>573</v>
      </c>
      <c r="P48" s="17">
        <v>446</v>
      </c>
      <c r="Q48" s="17">
        <v>450</v>
      </c>
      <c r="R48" s="17">
        <v>519</v>
      </c>
      <c r="S48" s="17">
        <v>527</v>
      </c>
    </row>
    <row r="49" spans="14:19" x14ac:dyDescent="0.25">
      <c r="N49" s="45" t="s">
        <v>390</v>
      </c>
      <c r="O49" s="17">
        <v>7041</v>
      </c>
      <c r="P49" s="17">
        <v>6875</v>
      </c>
      <c r="Q49" s="17">
        <v>7009</v>
      </c>
      <c r="R49" s="17">
        <v>7074</v>
      </c>
      <c r="S49" s="17">
        <v>7324</v>
      </c>
    </row>
    <row r="50" spans="14:19" x14ac:dyDescent="0.25">
      <c r="N50" s="46" t="s">
        <v>721</v>
      </c>
      <c r="O50" s="17">
        <v>2033</v>
      </c>
      <c r="P50" s="17">
        <v>2013</v>
      </c>
      <c r="Q50" s="17">
        <v>2063</v>
      </c>
      <c r="R50" s="17">
        <v>2117</v>
      </c>
      <c r="S50" s="17">
        <v>2208</v>
      </c>
    </row>
    <row r="51" spans="14:19" x14ac:dyDescent="0.25">
      <c r="N51" s="46" t="s">
        <v>720</v>
      </c>
      <c r="O51" s="17">
        <v>5008</v>
      </c>
      <c r="P51" s="17">
        <v>4862</v>
      </c>
      <c r="Q51" s="17">
        <v>4946</v>
      </c>
      <c r="R51" s="17">
        <v>4957</v>
      </c>
      <c r="S51" s="17">
        <v>5116</v>
      </c>
    </row>
    <row r="52" spans="14:19" x14ac:dyDescent="0.25">
      <c r="N52" s="45" t="s">
        <v>483</v>
      </c>
      <c r="O52" s="17">
        <v>14082</v>
      </c>
      <c r="P52" s="17">
        <v>13750</v>
      </c>
      <c r="Q52" s="17">
        <v>14018</v>
      </c>
      <c r="R52" s="17">
        <v>14148</v>
      </c>
      <c r="S52" s="17">
        <v>14648</v>
      </c>
    </row>
  </sheetData>
  <pageMargins left="0.7" right="0.7" top="0.75" bottom="0.75" header="0.3" footer="0.3"/>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0577A-D90F-4141-A28B-9FAC9B75C9B3}">
  <dimension ref="A1:O53"/>
  <sheetViews>
    <sheetView workbookViewId="0"/>
  </sheetViews>
  <sheetFormatPr defaultRowHeight="15" x14ac:dyDescent="0.25"/>
  <cols>
    <col min="1" max="1" width="34.42578125" customWidth="1"/>
    <col min="2" max="11" width="11.5703125" bestFit="1" customWidth="1"/>
  </cols>
  <sheetData>
    <row r="1" spans="1:15" ht="23.25" customHeight="1" x14ac:dyDescent="0.35">
      <c r="A1" s="56" t="s">
        <v>402</v>
      </c>
      <c r="B1" s="56"/>
      <c r="C1" s="56"/>
      <c r="D1" s="56"/>
      <c r="E1" s="56"/>
      <c r="F1" s="56"/>
      <c r="G1" s="56"/>
      <c r="H1" s="56"/>
      <c r="I1" s="56"/>
      <c r="J1" s="56"/>
      <c r="K1" s="56"/>
    </row>
    <row r="2" spans="1:15" ht="23.25" x14ac:dyDescent="0.35">
      <c r="A2" s="56" t="s">
        <v>664</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5" spans="1:15" x14ac:dyDescent="0.25">
      <c r="A5" s="57" t="s">
        <v>525</v>
      </c>
      <c r="B5" s="57"/>
      <c r="C5" s="57"/>
      <c r="D5" s="57"/>
      <c r="E5" s="57"/>
      <c r="F5" s="57"/>
      <c r="G5" s="57"/>
      <c r="H5" s="57"/>
      <c r="I5" s="57"/>
      <c r="J5" s="57"/>
      <c r="K5" s="57"/>
    </row>
    <row r="6" spans="1:15" x14ac:dyDescent="0.25">
      <c r="A6" s="14"/>
      <c r="B6" s="14"/>
      <c r="C6" s="14"/>
      <c r="D6" s="14"/>
      <c r="E6" s="14"/>
      <c r="F6" s="14"/>
      <c r="G6" s="14"/>
      <c r="H6" s="14"/>
      <c r="I6" s="14"/>
      <c r="J6" s="14"/>
      <c r="K6" s="14"/>
    </row>
    <row r="7" spans="1:15" x14ac:dyDescent="0.25">
      <c r="A7" s="14"/>
      <c r="B7" s="14"/>
      <c r="C7" s="14"/>
      <c r="D7" s="14"/>
      <c r="E7" s="14"/>
      <c r="F7" s="14"/>
      <c r="G7" s="14"/>
      <c r="H7" s="14"/>
      <c r="I7" s="14"/>
      <c r="J7" s="14"/>
      <c r="K7" s="14"/>
    </row>
    <row r="8" spans="1:15" x14ac:dyDescent="0.25">
      <c r="A8" s="14"/>
      <c r="B8" s="14"/>
      <c r="C8" s="14"/>
      <c r="D8" s="14"/>
      <c r="E8" s="14"/>
      <c r="F8" s="14"/>
      <c r="G8" s="14"/>
      <c r="H8" s="14"/>
      <c r="I8" s="14"/>
      <c r="J8" s="14"/>
      <c r="K8" s="14"/>
    </row>
    <row r="9" spans="1:15" x14ac:dyDescent="0.25">
      <c r="A9" s="14"/>
      <c r="B9" s="14"/>
      <c r="C9" s="14"/>
      <c r="D9" s="14"/>
      <c r="E9" s="14"/>
      <c r="F9" s="14"/>
      <c r="G9" s="14"/>
      <c r="H9" s="14"/>
      <c r="I9" s="14"/>
      <c r="J9" s="14"/>
      <c r="K9" s="14"/>
    </row>
    <row r="10" spans="1:15" x14ac:dyDescent="0.25">
      <c r="A10" s="14"/>
      <c r="B10" s="14"/>
      <c r="C10" s="14"/>
      <c r="D10" s="14"/>
      <c r="E10" s="14"/>
      <c r="F10" s="14"/>
      <c r="G10" s="14"/>
      <c r="H10" s="14"/>
      <c r="I10" s="14"/>
      <c r="J10" s="14"/>
      <c r="K10" s="14"/>
    </row>
    <row r="12" spans="1:15" x14ac:dyDescent="0.25">
      <c r="A12" s="63" t="s">
        <v>668</v>
      </c>
      <c r="B12" s="64" t="s">
        <v>484</v>
      </c>
      <c r="C12" s="64" t="s">
        <v>396</v>
      </c>
      <c r="D12" s="64" t="s">
        <v>397</v>
      </c>
      <c r="E12" s="64" t="s">
        <v>398</v>
      </c>
      <c r="F12" s="64" t="s">
        <v>399</v>
      </c>
      <c r="G12" s="64" t="s">
        <v>400</v>
      </c>
      <c r="H12" s="64" t="s">
        <v>401</v>
      </c>
      <c r="I12" s="65" t="s">
        <v>650</v>
      </c>
      <c r="J12" s="64" t="s">
        <v>671</v>
      </c>
      <c r="K12" s="64" t="s">
        <v>728</v>
      </c>
    </row>
    <row r="13" spans="1:15" x14ac:dyDescent="0.25">
      <c r="A13" s="45" t="s">
        <v>510</v>
      </c>
      <c r="B13" s="14"/>
      <c r="C13" s="14"/>
      <c r="D13" s="14"/>
      <c r="E13" s="14"/>
      <c r="F13" s="14"/>
      <c r="G13" s="14"/>
      <c r="H13" s="14"/>
      <c r="I13" s="14"/>
      <c r="J13" s="14"/>
      <c r="K13" s="14"/>
    </row>
    <row r="14" spans="1:15" x14ac:dyDescent="0.25">
      <c r="A14" s="46" t="s">
        <v>747</v>
      </c>
      <c r="B14" s="11">
        <v>43</v>
      </c>
      <c r="C14" s="11">
        <v>43</v>
      </c>
      <c r="D14" s="11">
        <v>36</v>
      </c>
      <c r="E14" s="11">
        <v>28</v>
      </c>
      <c r="F14" s="11">
        <v>24</v>
      </c>
      <c r="G14" s="11">
        <v>27</v>
      </c>
      <c r="H14" s="11">
        <v>28</v>
      </c>
      <c r="I14" s="11">
        <v>48</v>
      </c>
      <c r="J14" s="11">
        <v>67</v>
      </c>
      <c r="K14" s="11">
        <v>84</v>
      </c>
    </row>
    <row r="15" spans="1:15" x14ac:dyDescent="0.25">
      <c r="A15" s="46" t="s">
        <v>748</v>
      </c>
      <c r="B15" s="11">
        <v>112</v>
      </c>
      <c r="C15" s="11">
        <v>107</v>
      </c>
      <c r="D15" s="11">
        <v>95</v>
      </c>
      <c r="E15" s="11">
        <v>92</v>
      </c>
      <c r="F15" s="11">
        <v>67</v>
      </c>
      <c r="G15" s="11">
        <v>62</v>
      </c>
      <c r="H15" s="11">
        <v>79</v>
      </c>
      <c r="I15" s="11">
        <v>129</v>
      </c>
      <c r="J15" s="11">
        <v>178</v>
      </c>
      <c r="K15" s="11">
        <v>232</v>
      </c>
    </row>
    <row r="16" spans="1:15" x14ac:dyDescent="0.25">
      <c r="A16" s="45" t="s">
        <v>517</v>
      </c>
      <c r="B16" s="11">
        <v>155</v>
      </c>
      <c r="C16" s="11">
        <v>150</v>
      </c>
      <c r="D16" s="11">
        <v>131</v>
      </c>
      <c r="E16" s="11">
        <v>120</v>
      </c>
      <c r="F16" s="11">
        <v>91</v>
      </c>
      <c r="G16" s="11">
        <v>89</v>
      </c>
      <c r="H16" s="11">
        <v>107</v>
      </c>
      <c r="I16" s="11">
        <v>177</v>
      </c>
      <c r="J16" s="11">
        <v>245</v>
      </c>
      <c r="K16" s="11">
        <v>316</v>
      </c>
    </row>
    <row r="17" spans="1:11" x14ac:dyDescent="0.25">
      <c r="A17" s="45" t="s">
        <v>511</v>
      </c>
      <c r="B17" s="14"/>
      <c r="C17" s="14"/>
      <c r="D17" s="14"/>
      <c r="E17" s="14"/>
      <c r="F17" s="14"/>
      <c r="G17" s="14"/>
      <c r="H17" s="14"/>
      <c r="I17" s="14"/>
      <c r="J17" s="14"/>
      <c r="K17" s="14"/>
    </row>
    <row r="18" spans="1:11" x14ac:dyDescent="0.25">
      <c r="A18" s="46" t="s">
        <v>747</v>
      </c>
      <c r="B18" s="11">
        <v>7</v>
      </c>
      <c r="C18" s="11">
        <v>9</v>
      </c>
      <c r="D18" s="11">
        <v>8</v>
      </c>
      <c r="E18" s="11">
        <v>7</v>
      </c>
      <c r="F18" s="11">
        <v>8</v>
      </c>
      <c r="G18" s="11">
        <v>8</v>
      </c>
      <c r="H18" s="11">
        <v>9</v>
      </c>
      <c r="I18" s="11">
        <v>4</v>
      </c>
      <c r="J18" s="11">
        <v>10</v>
      </c>
      <c r="K18" s="11">
        <v>11</v>
      </c>
    </row>
    <row r="19" spans="1:11" x14ac:dyDescent="0.25">
      <c r="A19" s="46" t="s">
        <v>748</v>
      </c>
      <c r="B19" s="11">
        <v>24</v>
      </c>
      <c r="C19" s="11">
        <v>12</v>
      </c>
      <c r="D19" s="11">
        <v>12</v>
      </c>
      <c r="E19" s="11">
        <v>10</v>
      </c>
      <c r="F19" s="11">
        <v>15</v>
      </c>
      <c r="G19" s="11">
        <v>9</v>
      </c>
      <c r="H19" s="11">
        <v>12</v>
      </c>
      <c r="I19" s="11">
        <v>17</v>
      </c>
      <c r="J19" s="11">
        <v>16</v>
      </c>
      <c r="K19" s="11">
        <v>18</v>
      </c>
    </row>
    <row r="20" spans="1:11" x14ac:dyDescent="0.25">
      <c r="A20" s="45" t="s">
        <v>518</v>
      </c>
      <c r="B20" s="11">
        <v>31</v>
      </c>
      <c r="C20" s="11">
        <v>21</v>
      </c>
      <c r="D20" s="11">
        <v>20</v>
      </c>
      <c r="E20" s="11">
        <v>17</v>
      </c>
      <c r="F20" s="11">
        <v>23</v>
      </c>
      <c r="G20" s="11">
        <v>17</v>
      </c>
      <c r="H20" s="11">
        <v>21</v>
      </c>
      <c r="I20" s="11">
        <v>21</v>
      </c>
      <c r="J20" s="11">
        <v>26</v>
      </c>
      <c r="K20" s="11">
        <v>29</v>
      </c>
    </row>
    <row r="21" spans="1:11" x14ac:dyDescent="0.25">
      <c r="A21" s="45" t="s">
        <v>512</v>
      </c>
      <c r="B21" s="14"/>
      <c r="C21" s="14"/>
      <c r="D21" s="14"/>
      <c r="E21" s="14"/>
      <c r="F21" s="14"/>
      <c r="G21" s="14"/>
      <c r="H21" s="14"/>
      <c r="I21" s="14"/>
      <c r="J21" s="14"/>
      <c r="K21" s="14"/>
    </row>
    <row r="22" spans="1:11" x14ac:dyDescent="0.25">
      <c r="A22" s="46" t="s">
        <v>747</v>
      </c>
      <c r="B22" s="11">
        <v>17</v>
      </c>
      <c r="C22" s="11">
        <v>14</v>
      </c>
      <c r="D22" s="11">
        <v>12</v>
      </c>
      <c r="E22" s="11">
        <v>13</v>
      </c>
      <c r="F22" s="11">
        <v>12</v>
      </c>
      <c r="G22" s="11">
        <v>16</v>
      </c>
      <c r="H22" s="11">
        <v>13</v>
      </c>
      <c r="I22" s="11">
        <v>17</v>
      </c>
      <c r="J22" s="11">
        <v>14</v>
      </c>
      <c r="K22" s="11">
        <v>16</v>
      </c>
    </row>
    <row r="23" spans="1:11" x14ac:dyDescent="0.25">
      <c r="A23" s="46" t="s">
        <v>748</v>
      </c>
      <c r="B23" s="11">
        <v>57</v>
      </c>
      <c r="C23" s="11">
        <v>47</v>
      </c>
      <c r="D23" s="11">
        <v>42</v>
      </c>
      <c r="E23" s="11">
        <v>41</v>
      </c>
      <c r="F23" s="11">
        <v>49</v>
      </c>
      <c r="G23" s="11">
        <v>42</v>
      </c>
      <c r="H23" s="11">
        <v>41</v>
      </c>
      <c r="I23" s="11">
        <v>45</v>
      </c>
      <c r="J23" s="11">
        <v>42</v>
      </c>
      <c r="K23" s="11">
        <v>37</v>
      </c>
    </row>
    <row r="24" spans="1:11" x14ac:dyDescent="0.25">
      <c r="A24" s="45" t="s">
        <v>519</v>
      </c>
      <c r="B24" s="11">
        <v>74</v>
      </c>
      <c r="C24" s="11">
        <v>61</v>
      </c>
      <c r="D24" s="11">
        <v>54</v>
      </c>
      <c r="E24" s="11">
        <v>54</v>
      </c>
      <c r="F24" s="11">
        <v>61</v>
      </c>
      <c r="G24" s="11">
        <v>58</v>
      </c>
      <c r="H24" s="11">
        <v>54</v>
      </c>
      <c r="I24" s="11">
        <v>62</v>
      </c>
      <c r="J24" s="11">
        <v>56</v>
      </c>
      <c r="K24" s="11">
        <v>53</v>
      </c>
    </row>
    <row r="25" spans="1:11" x14ac:dyDescent="0.25">
      <c r="A25" s="45" t="s">
        <v>513</v>
      </c>
      <c r="B25" s="14"/>
      <c r="C25" s="14"/>
      <c r="D25" s="14"/>
      <c r="E25" s="14"/>
      <c r="F25" s="14"/>
      <c r="G25" s="14"/>
      <c r="H25" s="14"/>
      <c r="I25" s="14"/>
      <c r="J25" s="14"/>
      <c r="K25" s="14"/>
    </row>
    <row r="26" spans="1:11" x14ac:dyDescent="0.25">
      <c r="A26" s="46" t="s">
        <v>747</v>
      </c>
      <c r="B26" s="11">
        <v>28</v>
      </c>
      <c r="C26" s="11">
        <v>27</v>
      </c>
      <c r="D26" s="11">
        <v>32</v>
      </c>
      <c r="E26" s="11">
        <v>41</v>
      </c>
      <c r="F26" s="11">
        <v>49</v>
      </c>
      <c r="G26" s="11">
        <v>43</v>
      </c>
      <c r="H26" s="11">
        <v>47</v>
      </c>
      <c r="I26" s="11">
        <v>51</v>
      </c>
      <c r="J26" s="11">
        <v>45</v>
      </c>
      <c r="K26" s="11">
        <v>43</v>
      </c>
    </row>
    <row r="27" spans="1:11" x14ac:dyDescent="0.25">
      <c r="A27" s="46" t="s">
        <v>748</v>
      </c>
      <c r="B27" s="11">
        <v>40</v>
      </c>
      <c r="C27" s="11">
        <v>42</v>
      </c>
      <c r="D27" s="11">
        <v>50</v>
      </c>
      <c r="E27" s="11">
        <v>53</v>
      </c>
      <c r="F27" s="11">
        <v>56</v>
      </c>
      <c r="G27" s="11">
        <v>57</v>
      </c>
      <c r="H27" s="11">
        <v>74</v>
      </c>
      <c r="I27" s="11">
        <v>82</v>
      </c>
      <c r="J27" s="11">
        <v>93</v>
      </c>
      <c r="K27" s="11">
        <v>84</v>
      </c>
    </row>
    <row r="28" spans="1:11" x14ac:dyDescent="0.25">
      <c r="A28" s="45" t="s">
        <v>520</v>
      </c>
      <c r="B28" s="11">
        <v>68</v>
      </c>
      <c r="C28" s="11">
        <v>69</v>
      </c>
      <c r="D28" s="11">
        <v>82</v>
      </c>
      <c r="E28" s="11">
        <v>94</v>
      </c>
      <c r="F28" s="11">
        <v>105</v>
      </c>
      <c r="G28" s="11">
        <v>100</v>
      </c>
      <c r="H28" s="11">
        <v>121</v>
      </c>
      <c r="I28" s="11">
        <v>133</v>
      </c>
      <c r="J28" s="11">
        <v>138</v>
      </c>
      <c r="K28" s="11">
        <v>127</v>
      </c>
    </row>
    <row r="29" spans="1:11" x14ac:dyDescent="0.25">
      <c r="A29" s="45" t="s">
        <v>514</v>
      </c>
      <c r="B29" s="14"/>
      <c r="C29" s="14"/>
      <c r="D29" s="14"/>
      <c r="E29" s="14"/>
      <c r="F29" s="14"/>
      <c r="G29" s="14"/>
      <c r="H29" s="14"/>
      <c r="I29" s="14"/>
      <c r="J29" s="14"/>
      <c r="K29" s="14"/>
    </row>
    <row r="30" spans="1:11" x14ac:dyDescent="0.25">
      <c r="A30" s="46" t="s">
        <v>747</v>
      </c>
      <c r="B30" s="11">
        <v>28</v>
      </c>
      <c r="C30" s="11">
        <v>32</v>
      </c>
      <c r="D30" s="11">
        <v>33</v>
      </c>
      <c r="E30" s="11">
        <v>33</v>
      </c>
      <c r="F30" s="11">
        <v>35</v>
      </c>
      <c r="G30" s="11">
        <v>36</v>
      </c>
      <c r="H30" s="11">
        <v>41</v>
      </c>
      <c r="I30" s="11">
        <v>50</v>
      </c>
      <c r="J30" s="11">
        <v>44</v>
      </c>
      <c r="K30" s="11">
        <v>52</v>
      </c>
    </row>
    <row r="31" spans="1:11" x14ac:dyDescent="0.25">
      <c r="A31" s="46" t="s">
        <v>748</v>
      </c>
      <c r="B31" s="11">
        <v>71</v>
      </c>
      <c r="C31" s="11">
        <v>74</v>
      </c>
      <c r="D31" s="11">
        <v>81</v>
      </c>
      <c r="E31" s="11">
        <v>85</v>
      </c>
      <c r="F31" s="11">
        <v>89</v>
      </c>
      <c r="G31" s="11">
        <v>85</v>
      </c>
      <c r="H31" s="11">
        <v>102</v>
      </c>
      <c r="I31" s="11">
        <v>120</v>
      </c>
      <c r="J31" s="11">
        <v>122</v>
      </c>
      <c r="K31" s="11">
        <v>133</v>
      </c>
    </row>
    <row r="32" spans="1:11" x14ac:dyDescent="0.25">
      <c r="A32" s="45" t="s">
        <v>521</v>
      </c>
      <c r="B32" s="11">
        <v>99</v>
      </c>
      <c r="C32" s="11">
        <v>106</v>
      </c>
      <c r="D32" s="11">
        <v>114</v>
      </c>
      <c r="E32" s="11">
        <v>118</v>
      </c>
      <c r="F32" s="11">
        <v>124</v>
      </c>
      <c r="G32" s="11">
        <v>121</v>
      </c>
      <c r="H32" s="11">
        <v>143</v>
      </c>
      <c r="I32" s="11">
        <v>170</v>
      </c>
      <c r="J32" s="11">
        <v>166</v>
      </c>
      <c r="K32" s="11">
        <v>185</v>
      </c>
    </row>
    <row r="33" spans="1:11" x14ac:dyDescent="0.25">
      <c r="A33" s="45" t="s">
        <v>515</v>
      </c>
      <c r="B33" s="14"/>
      <c r="C33" s="14"/>
      <c r="D33" s="14"/>
      <c r="E33" s="14"/>
      <c r="F33" s="14"/>
      <c r="G33" s="14"/>
      <c r="H33" s="14"/>
      <c r="I33" s="14"/>
      <c r="J33" s="14"/>
      <c r="K33" s="14"/>
    </row>
    <row r="34" spans="1:11" x14ac:dyDescent="0.25">
      <c r="A34" s="46" t="s">
        <v>747</v>
      </c>
      <c r="B34" s="11">
        <v>1218</v>
      </c>
      <c r="C34" s="11">
        <v>1291</v>
      </c>
      <c r="D34" s="11">
        <v>1359</v>
      </c>
      <c r="E34" s="11">
        <v>1385</v>
      </c>
      <c r="F34" s="11">
        <v>1392</v>
      </c>
      <c r="G34" s="11">
        <v>1415</v>
      </c>
      <c r="H34" s="11">
        <v>1396</v>
      </c>
      <c r="I34" s="11">
        <v>1426</v>
      </c>
      <c r="J34" s="11">
        <v>1424</v>
      </c>
      <c r="K34" s="11">
        <v>1461</v>
      </c>
    </row>
    <row r="35" spans="1:11" x14ac:dyDescent="0.25">
      <c r="A35" s="46" t="s">
        <v>748</v>
      </c>
      <c r="B35" s="11">
        <v>3611</v>
      </c>
      <c r="C35" s="11">
        <v>3622</v>
      </c>
      <c r="D35" s="11">
        <v>3722</v>
      </c>
      <c r="E35" s="11">
        <v>3814</v>
      </c>
      <c r="F35" s="11">
        <v>3733</v>
      </c>
      <c r="G35" s="11">
        <v>3648</v>
      </c>
      <c r="H35" s="11">
        <v>3520</v>
      </c>
      <c r="I35" s="11">
        <v>3520</v>
      </c>
      <c r="J35" s="11">
        <v>3396</v>
      </c>
      <c r="K35" s="11">
        <v>3472</v>
      </c>
    </row>
    <row r="36" spans="1:11" x14ac:dyDescent="0.25">
      <c r="A36" s="45" t="s">
        <v>522</v>
      </c>
      <c r="B36" s="11">
        <v>4829</v>
      </c>
      <c r="C36" s="11">
        <v>4913</v>
      </c>
      <c r="D36" s="11">
        <v>5081</v>
      </c>
      <c r="E36" s="11">
        <v>5199</v>
      </c>
      <c r="F36" s="11">
        <v>5125</v>
      </c>
      <c r="G36" s="11">
        <v>5063</v>
      </c>
      <c r="H36" s="11">
        <v>4916</v>
      </c>
      <c r="I36" s="11">
        <v>4946</v>
      </c>
      <c r="J36" s="11">
        <v>4820</v>
      </c>
      <c r="K36" s="11">
        <v>4933</v>
      </c>
    </row>
    <row r="37" spans="1:11" x14ac:dyDescent="0.25">
      <c r="A37" s="45" t="s">
        <v>459</v>
      </c>
      <c r="B37" s="14"/>
      <c r="C37" s="14"/>
      <c r="D37" s="14"/>
      <c r="E37" s="14"/>
      <c r="F37" s="14"/>
      <c r="G37" s="14"/>
      <c r="H37" s="14"/>
      <c r="I37" s="14"/>
      <c r="J37" s="14"/>
      <c r="K37" s="14"/>
    </row>
    <row r="38" spans="1:11" x14ac:dyDescent="0.25">
      <c r="A38" s="46" t="s">
        <v>747</v>
      </c>
      <c r="B38" s="11">
        <v>43</v>
      </c>
      <c r="C38" s="11">
        <v>54</v>
      </c>
      <c r="D38" s="11">
        <v>55</v>
      </c>
      <c r="E38" s="11">
        <v>57</v>
      </c>
      <c r="F38" s="11">
        <v>60</v>
      </c>
      <c r="G38" s="11">
        <v>79</v>
      </c>
      <c r="H38" s="11">
        <v>77</v>
      </c>
      <c r="I38" s="11">
        <v>84</v>
      </c>
      <c r="J38" s="11">
        <v>76</v>
      </c>
      <c r="K38" s="11">
        <v>72</v>
      </c>
    </row>
    <row r="39" spans="1:11" x14ac:dyDescent="0.25">
      <c r="A39" s="46" t="s">
        <v>748</v>
      </c>
      <c r="B39" s="11">
        <v>97</v>
      </c>
      <c r="C39" s="11">
        <v>103</v>
      </c>
      <c r="D39" s="11">
        <v>104</v>
      </c>
      <c r="E39" s="11">
        <v>108</v>
      </c>
      <c r="F39" s="11">
        <v>122</v>
      </c>
      <c r="G39" s="11">
        <v>142</v>
      </c>
      <c r="H39" s="11">
        <v>144</v>
      </c>
      <c r="I39" s="11">
        <v>132</v>
      </c>
      <c r="J39" s="11">
        <v>137</v>
      </c>
      <c r="K39" s="11">
        <v>134</v>
      </c>
    </row>
    <row r="40" spans="1:11" x14ac:dyDescent="0.25">
      <c r="A40" s="45" t="s">
        <v>523</v>
      </c>
      <c r="B40" s="11">
        <v>140</v>
      </c>
      <c r="C40" s="11">
        <v>157</v>
      </c>
      <c r="D40" s="11">
        <v>159</v>
      </c>
      <c r="E40" s="11">
        <v>165</v>
      </c>
      <c r="F40" s="11">
        <v>182</v>
      </c>
      <c r="G40" s="11">
        <v>221</v>
      </c>
      <c r="H40" s="11">
        <v>221</v>
      </c>
      <c r="I40" s="11">
        <v>216</v>
      </c>
      <c r="J40" s="11">
        <v>213</v>
      </c>
      <c r="K40" s="11">
        <v>206</v>
      </c>
    </row>
    <row r="41" spans="1:11" x14ac:dyDescent="0.25">
      <c r="A41" s="45" t="s">
        <v>516</v>
      </c>
      <c r="B41" s="14"/>
      <c r="C41" s="14"/>
      <c r="D41" s="14"/>
      <c r="E41" s="14"/>
      <c r="F41" s="14"/>
      <c r="G41" s="14"/>
      <c r="H41" s="14"/>
      <c r="I41" s="14"/>
      <c r="J41" s="14"/>
      <c r="K41" s="14"/>
    </row>
    <row r="42" spans="1:11" x14ac:dyDescent="0.25">
      <c r="A42" s="46" t="s">
        <v>747</v>
      </c>
      <c r="B42" s="11">
        <v>1384</v>
      </c>
      <c r="C42" s="11">
        <v>1470</v>
      </c>
      <c r="D42" s="11">
        <v>1535</v>
      </c>
      <c r="E42" s="11">
        <v>1564</v>
      </c>
      <c r="F42" s="11">
        <v>1580</v>
      </c>
      <c r="G42" s="11">
        <v>1624</v>
      </c>
      <c r="H42" s="11">
        <v>1611</v>
      </c>
      <c r="I42" s="11">
        <v>1680</v>
      </c>
      <c r="J42" s="11">
        <v>1680</v>
      </c>
      <c r="K42" s="11">
        <v>1739</v>
      </c>
    </row>
    <row r="43" spans="1:11" x14ac:dyDescent="0.25">
      <c r="A43" s="46" t="s">
        <v>748</v>
      </c>
      <c r="B43" s="11">
        <v>4012</v>
      </c>
      <c r="C43" s="11">
        <v>4007</v>
      </c>
      <c r="D43" s="11">
        <v>4106</v>
      </c>
      <c r="E43" s="11">
        <v>4203</v>
      </c>
      <c r="F43" s="11">
        <v>4131</v>
      </c>
      <c r="G43" s="11">
        <v>4045</v>
      </c>
      <c r="H43" s="11">
        <v>3972</v>
      </c>
      <c r="I43" s="11">
        <v>4045</v>
      </c>
      <c r="J43" s="11">
        <v>3984</v>
      </c>
      <c r="K43" s="11">
        <v>4110</v>
      </c>
    </row>
    <row r="44" spans="1:11" x14ac:dyDescent="0.25">
      <c r="A44" s="45" t="s">
        <v>524</v>
      </c>
      <c r="B44" s="11">
        <v>5396</v>
      </c>
      <c r="C44" s="11">
        <v>5477</v>
      </c>
      <c r="D44" s="11">
        <v>5641</v>
      </c>
      <c r="E44" s="11">
        <v>5767</v>
      </c>
      <c r="F44" s="11">
        <v>5711</v>
      </c>
      <c r="G44" s="11">
        <v>5669</v>
      </c>
      <c r="H44" s="11">
        <v>5583</v>
      </c>
      <c r="I44" s="11">
        <v>5725</v>
      </c>
      <c r="J44" s="11">
        <v>5664</v>
      </c>
      <c r="K44" s="11">
        <v>5849</v>
      </c>
    </row>
    <row r="45" spans="1:11" x14ac:dyDescent="0.25">
      <c r="A45" s="45" t="s">
        <v>318</v>
      </c>
      <c r="B45" s="14"/>
      <c r="C45" s="14"/>
      <c r="D45" s="14"/>
      <c r="E45" s="14"/>
      <c r="F45" s="14"/>
      <c r="G45" s="14"/>
      <c r="H45" s="14"/>
      <c r="I45" s="14"/>
      <c r="J45" s="14"/>
      <c r="K45" s="14"/>
    </row>
    <row r="46" spans="1:11" x14ac:dyDescent="0.25">
      <c r="A46" s="46" t="s">
        <v>747</v>
      </c>
      <c r="B46" s="11">
        <v>62</v>
      </c>
      <c r="C46" s="11">
        <v>56</v>
      </c>
      <c r="D46" s="11">
        <v>39</v>
      </c>
      <c r="E46" s="11">
        <v>35</v>
      </c>
      <c r="F46" s="11">
        <v>30</v>
      </c>
      <c r="G46" s="11">
        <v>26</v>
      </c>
      <c r="H46" s="11">
        <v>17</v>
      </c>
      <c r="I46" s="11">
        <v>11</v>
      </c>
      <c r="J46" s="11">
        <v>13</v>
      </c>
      <c r="K46" s="11">
        <v>14</v>
      </c>
    </row>
    <row r="47" spans="1:11" x14ac:dyDescent="0.25">
      <c r="A47" s="46" t="s">
        <v>748</v>
      </c>
      <c r="B47" s="11">
        <v>204</v>
      </c>
      <c r="C47" s="11">
        <v>188</v>
      </c>
      <c r="D47" s="11">
        <v>149</v>
      </c>
      <c r="E47" s="11">
        <v>115</v>
      </c>
      <c r="F47" s="11">
        <v>87</v>
      </c>
      <c r="G47" s="11">
        <v>69</v>
      </c>
      <c r="H47" s="11">
        <v>42</v>
      </c>
      <c r="I47" s="11">
        <v>42</v>
      </c>
      <c r="J47" s="11">
        <v>33</v>
      </c>
      <c r="K47" s="11">
        <v>40</v>
      </c>
    </row>
    <row r="48" spans="1:11" x14ac:dyDescent="0.25">
      <c r="A48" s="45" t="s">
        <v>493</v>
      </c>
      <c r="B48" s="11">
        <v>266</v>
      </c>
      <c r="C48" s="11">
        <v>244</v>
      </c>
      <c r="D48" s="11">
        <v>188</v>
      </c>
      <c r="E48" s="11">
        <v>150</v>
      </c>
      <c r="F48" s="11">
        <v>117</v>
      </c>
      <c r="G48" s="11">
        <v>95</v>
      </c>
      <c r="H48" s="11">
        <v>59</v>
      </c>
      <c r="I48" s="11">
        <v>53</v>
      </c>
      <c r="J48" s="11">
        <v>46</v>
      </c>
      <c r="K48" s="11">
        <v>54</v>
      </c>
    </row>
    <row r="49" spans="1:11" x14ac:dyDescent="0.25">
      <c r="A49" s="45" t="s">
        <v>390</v>
      </c>
      <c r="B49" s="14"/>
      <c r="C49" s="14"/>
      <c r="D49" s="14"/>
      <c r="E49" s="14"/>
      <c r="F49" s="14"/>
      <c r="G49" s="14"/>
      <c r="H49" s="14"/>
      <c r="I49" s="14"/>
      <c r="J49" s="14"/>
      <c r="K49" s="14"/>
    </row>
    <row r="50" spans="1:11" x14ac:dyDescent="0.25">
      <c r="A50" s="46" t="s">
        <v>747</v>
      </c>
      <c r="B50" s="11">
        <v>1446</v>
      </c>
      <c r="C50" s="11">
        <v>1526</v>
      </c>
      <c r="D50" s="11">
        <v>1574</v>
      </c>
      <c r="E50" s="11">
        <v>1599</v>
      </c>
      <c r="F50" s="11">
        <v>1610</v>
      </c>
      <c r="G50" s="11">
        <v>1650</v>
      </c>
      <c r="H50" s="11">
        <v>1628</v>
      </c>
      <c r="I50" s="11">
        <v>1691</v>
      </c>
      <c r="J50" s="11">
        <v>1693</v>
      </c>
      <c r="K50" s="11">
        <v>1753</v>
      </c>
    </row>
    <row r="51" spans="1:11" x14ac:dyDescent="0.25">
      <c r="A51" s="46" t="s">
        <v>748</v>
      </c>
      <c r="B51" s="11">
        <v>4216</v>
      </c>
      <c r="C51" s="11">
        <v>4195</v>
      </c>
      <c r="D51" s="11">
        <v>4255</v>
      </c>
      <c r="E51" s="11">
        <v>4318</v>
      </c>
      <c r="F51" s="11">
        <v>4218</v>
      </c>
      <c r="G51" s="11">
        <v>4114</v>
      </c>
      <c r="H51" s="11">
        <v>4014</v>
      </c>
      <c r="I51" s="11">
        <v>4087</v>
      </c>
      <c r="J51" s="11">
        <v>4017</v>
      </c>
      <c r="K51" s="11">
        <v>4150</v>
      </c>
    </row>
    <row r="52" spans="1:11" ht="15.75" thickBot="1" x14ac:dyDescent="0.3">
      <c r="A52" s="18" t="s">
        <v>407</v>
      </c>
      <c r="B52" s="19">
        <v>5662</v>
      </c>
      <c r="C52" s="19">
        <v>5721</v>
      </c>
      <c r="D52" s="19">
        <v>5829</v>
      </c>
      <c r="E52" s="19">
        <v>5917</v>
      </c>
      <c r="F52" s="19">
        <v>5828</v>
      </c>
      <c r="G52" s="19">
        <v>5764</v>
      </c>
      <c r="H52" s="19">
        <v>5642</v>
      </c>
      <c r="I52" s="19">
        <v>5778</v>
      </c>
      <c r="J52" s="19">
        <v>5710</v>
      </c>
      <c r="K52" s="19">
        <v>5903</v>
      </c>
    </row>
    <row r="53" spans="1:11" ht="15.75" thickTop="1" x14ac:dyDescent="0.25"/>
  </sheetData>
  <hyperlinks>
    <hyperlink ref="M2:O3" location="'Table of Contents'!A1" display="Click here to return to Table of Contents" xr:uid="{C4BF16F2-FDBF-4962-BAD1-ECCB367B7973}"/>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8E39-56D3-4492-A5C5-22ED3B49822C}">
  <sheetPr>
    <tabColor rgb="FF0070C0"/>
  </sheetPr>
  <dimension ref="A1:Y41"/>
  <sheetViews>
    <sheetView workbookViewId="0"/>
  </sheetViews>
  <sheetFormatPr defaultRowHeight="15" x14ac:dyDescent="0.25"/>
  <cols>
    <col min="14" max="14" width="14.42578125" bestFit="1" customWidth="1"/>
    <col min="15" max="19" width="6" bestFit="1" customWidth="1"/>
    <col min="20" max="20" width="11.5703125" bestFit="1" customWidth="1"/>
    <col min="21" max="21" width="12" bestFit="1" customWidth="1"/>
    <col min="22" max="22" width="5.5703125" bestFit="1" customWidth="1"/>
    <col min="23" max="23" width="15.140625" bestFit="1" customWidth="1"/>
    <col min="24" max="24" width="11.28515625" bestFit="1" customWidth="1"/>
  </cols>
  <sheetData>
    <row r="1" spans="1:25" x14ac:dyDescent="0.25">
      <c r="A1" s="10" t="s">
        <v>310</v>
      </c>
      <c r="B1" s="10" t="s">
        <v>289</v>
      </c>
      <c r="C1" t="s">
        <v>31</v>
      </c>
      <c r="D1" t="s">
        <v>32</v>
      </c>
      <c r="E1" t="s">
        <v>33</v>
      </c>
      <c r="F1" t="s">
        <v>34</v>
      </c>
      <c r="G1" t="s">
        <v>35</v>
      </c>
      <c r="H1" t="s">
        <v>36</v>
      </c>
      <c r="I1" t="s">
        <v>325</v>
      </c>
      <c r="J1" t="s">
        <v>326</v>
      </c>
      <c r="K1" t="s">
        <v>327</v>
      </c>
      <c r="L1" t="s">
        <v>386</v>
      </c>
      <c r="N1" t="s">
        <v>508</v>
      </c>
    </row>
    <row r="2" spans="1:25" x14ac:dyDescent="0.25">
      <c r="A2" s="10" t="s">
        <v>37</v>
      </c>
      <c r="B2" s="10" t="s">
        <v>291</v>
      </c>
      <c r="C2" t="s">
        <v>39</v>
      </c>
      <c r="D2" t="s">
        <v>39</v>
      </c>
      <c r="E2" t="s">
        <v>39</v>
      </c>
      <c r="F2" t="s">
        <v>39</v>
      </c>
      <c r="G2" t="s">
        <v>39</v>
      </c>
      <c r="H2" t="s">
        <v>39</v>
      </c>
      <c r="I2" t="s">
        <v>39</v>
      </c>
      <c r="J2" t="s">
        <v>39</v>
      </c>
      <c r="K2" t="s">
        <v>39</v>
      </c>
      <c r="L2" t="s">
        <v>39</v>
      </c>
      <c r="N2" t="s">
        <v>470</v>
      </c>
      <c r="O2" s="10" t="s">
        <v>441</v>
      </c>
      <c r="P2">
        <v>2014</v>
      </c>
      <c r="Q2">
        <v>2015</v>
      </c>
      <c r="R2">
        <v>2016</v>
      </c>
      <c r="S2">
        <v>2017</v>
      </c>
      <c r="T2">
        <v>2018</v>
      </c>
      <c r="U2">
        <v>2019</v>
      </c>
      <c r="V2">
        <v>2020</v>
      </c>
      <c r="W2">
        <v>2021</v>
      </c>
      <c r="X2">
        <v>2022</v>
      </c>
      <c r="Y2">
        <v>2023</v>
      </c>
    </row>
    <row r="3" spans="1:25" x14ac:dyDescent="0.25">
      <c r="A3" s="10">
        <v>0</v>
      </c>
      <c r="B3" s="10" t="s">
        <v>293</v>
      </c>
      <c r="C3">
        <v>43</v>
      </c>
      <c r="D3">
        <v>43</v>
      </c>
      <c r="E3">
        <v>36</v>
      </c>
      <c r="F3">
        <v>28</v>
      </c>
      <c r="G3">
        <v>24</v>
      </c>
      <c r="H3">
        <v>27</v>
      </c>
      <c r="I3">
        <v>28</v>
      </c>
      <c r="J3">
        <v>48</v>
      </c>
      <c r="K3">
        <v>67</v>
      </c>
      <c r="L3">
        <v>84</v>
      </c>
      <c r="N3" t="s">
        <v>510</v>
      </c>
      <c r="O3" s="10" t="s">
        <v>721</v>
      </c>
      <c r="P3">
        <f>C3</f>
        <v>43</v>
      </c>
      <c r="Q3">
        <f t="shared" ref="Q3:Y3" si="0">D3</f>
        <v>43</v>
      </c>
      <c r="R3">
        <f t="shared" si="0"/>
        <v>36</v>
      </c>
      <c r="S3">
        <f t="shared" si="0"/>
        <v>28</v>
      </c>
      <c r="T3">
        <f t="shared" si="0"/>
        <v>24</v>
      </c>
      <c r="U3">
        <f t="shared" si="0"/>
        <v>27</v>
      </c>
      <c r="V3">
        <f t="shared" si="0"/>
        <v>28</v>
      </c>
      <c r="W3">
        <f t="shared" si="0"/>
        <v>48</v>
      </c>
      <c r="X3">
        <f t="shared" si="0"/>
        <v>67</v>
      </c>
      <c r="Y3">
        <f t="shared" si="0"/>
        <v>84</v>
      </c>
    </row>
    <row r="4" spans="1:25" x14ac:dyDescent="0.25">
      <c r="B4" s="10" t="s">
        <v>294</v>
      </c>
      <c r="C4">
        <v>112</v>
      </c>
      <c r="D4">
        <v>107</v>
      </c>
      <c r="E4">
        <v>95</v>
      </c>
      <c r="F4">
        <v>92</v>
      </c>
      <c r="G4">
        <v>67</v>
      </c>
      <c r="H4">
        <v>62</v>
      </c>
      <c r="I4">
        <v>79</v>
      </c>
      <c r="J4">
        <v>129</v>
      </c>
      <c r="K4">
        <v>178</v>
      </c>
      <c r="L4">
        <v>232</v>
      </c>
      <c r="N4" t="s">
        <v>510</v>
      </c>
      <c r="O4" s="10" t="s">
        <v>720</v>
      </c>
      <c r="P4">
        <f>C4</f>
        <v>112</v>
      </c>
      <c r="Q4">
        <f t="shared" ref="Q4" si="1">D4</f>
        <v>107</v>
      </c>
      <c r="R4">
        <f t="shared" ref="R4" si="2">E4</f>
        <v>95</v>
      </c>
      <c r="S4">
        <f t="shared" ref="S4" si="3">F4</f>
        <v>92</v>
      </c>
      <c r="T4">
        <f t="shared" ref="T4" si="4">G4</f>
        <v>67</v>
      </c>
      <c r="U4">
        <f t="shared" ref="U4" si="5">H4</f>
        <v>62</v>
      </c>
      <c r="V4">
        <f t="shared" ref="V4" si="6">I4</f>
        <v>79</v>
      </c>
      <c r="W4">
        <f t="shared" ref="W4" si="7">J4</f>
        <v>129</v>
      </c>
      <c r="X4">
        <f t="shared" ref="X4" si="8">K4</f>
        <v>178</v>
      </c>
      <c r="Y4">
        <f t="shared" ref="Y4" si="9">L4</f>
        <v>232</v>
      </c>
    </row>
    <row r="5" spans="1:25" x14ac:dyDescent="0.25">
      <c r="B5" s="10" t="s">
        <v>295</v>
      </c>
      <c r="C5">
        <v>155</v>
      </c>
      <c r="D5">
        <v>150</v>
      </c>
      <c r="E5">
        <v>131</v>
      </c>
      <c r="F5">
        <v>120</v>
      </c>
      <c r="G5">
        <v>91</v>
      </c>
      <c r="H5">
        <v>89</v>
      </c>
      <c r="I5">
        <v>107</v>
      </c>
      <c r="J5">
        <v>177</v>
      </c>
      <c r="K5">
        <v>245</v>
      </c>
      <c r="L5">
        <v>316</v>
      </c>
      <c r="N5" t="s">
        <v>511</v>
      </c>
      <c r="O5" s="10" t="s">
        <v>721</v>
      </c>
      <c r="P5">
        <f>C7</f>
        <v>7</v>
      </c>
      <c r="Q5">
        <f t="shared" ref="Q5:Y5" si="10">D7</f>
        <v>9</v>
      </c>
      <c r="R5">
        <f t="shared" si="10"/>
        <v>8</v>
      </c>
      <c r="S5">
        <f t="shared" si="10"/>
        <v>7</v>
      </c>
      <c r="T5">
        <f t="shared" si="10"/>
        <v>8</v>
      </c>
      <c r="U5">
        <f t="shared" si="10"/>
        <v>8</v>
      </c>
      <c r="V5">
        <f t="shared" si="10"/>
        <v>9</v>
      </c>
      <c r="W5">
        <f t="shared" si="10"/>
        <v>4</v>
      </c>
      <c r="X5">
        <f t="shared" si="10"/>
        <v>10</v>
      </c>
      <c r="Y5">
        <f t="shared" si="10"/>
        <v>11</v>
      </c>
    </row>
    <row r="6" spans="1:25" x14ac:dyDescent="0.25">
      <c r="N6" t="s">
        <v>511</v>
      </c>
      <c r="O6" s="10" t="s">
        <v>720</v>
      </c>
      <c r="P6">
        <f>C8</f>
        <v>24</v>
      </c>
      <c r="Q6">
        <f t="shared" ref="Q6" si="11">D8</f>
        <v>12</v>
      </c>
      <c r="R6">
        <f t="shared" ref="R6" si="12">E8</f>
        <v>12</v>
      </c>
      <c r="S6">
        <f t="shared" ref="S6" si="13">F8</f>
        <v>10</v>
      </c>
      <c r="T6">
        <f t="shared" ref="T6" si="14">G8</f>
        <v>15</v>
      </c>
      <c r="U6">
        <f t="shared" ref="U6" si="15">H8</f>
        <v>9</v>
      </c>
      <c r="V6">
        <f t="shared" ref="V6" si="16">I8</f>
        <v>12</v>
      </c>
      <c r="W6">
        <f t="shared" ref="W6" si="17">J8</f>
        <v>17</v>
      </c>
      <c r="X6">
        <f t="shared" ref="X6" si="18">K8</f>
        <v>16</v>
      </c>
      <c r="Y6">
        <f t="shared" ref="Y6" si="19">L8</f>
        <v>18</v>
      </c>
    </row>
    <row r="7" spans="1:25" x14ac:dyDescent="0.25">
      <c r="A7" s="10">
        <v>1</v>
      </c>
      <c r="B7" s="10" t="s">
        <v>293</v>
      </c>
      <c r="C7">
        <v>7</v>
      </c>
      <c r="D7">
        <v>9</v>
      </c>
      <c r="E7">
        <v>8</v>
      </c>
      <c r="F7">
        <v>7</v>
      </c>
      <c r="G7">
        <v>8</v>
      </c>
      <c r="H7">
        <v>8</v>
      </c>
      <c r="I7">
        <v>9</v>
      </c>
      <c r="J7">
        <v>4</v>
      </c>
      <c r="K7">
        <v>10</v>
      </c>
      <c r="L7">
        <v>11</v>
      </c>
      <c r="N7" t="s">
        <v>512</v>
      </c>
      <c r="O7" s="10" t="s">
        <v>721</v>
      </c>
      <c r="P7">
        <f>C11</f>
        <v>17</v>
      </c>
      <c r="Q7">
        <f t="shared" ref="Q7:Y7" si="20">D11</f>
        <v>14</v>
      </c>
      <c r="R7">
        <f t="shared" si="20"/>
        <v>12</v>
      </c>
      <c r="S7">
        <f t="shared" si="20"/>
        <v>13</v>
      </c>
      <c r="T7">
        <f t="shared" si="20"/>
        <v>12</v>
      </c>
      <c r="U7">
        <f t="shared" si="20"/>
        <v>16</v>
      </c>
      <c r="V7">
        <f t="shared" si="20"/>
        <v>13</v>
      </c>
      <c r="W7">
        <f t="shared" si="20"/>
        <v>17</v>
      </c>
      <c r="X7">
        <f t="shared" si="20"/>
        <v>14</v>
      </c>
      <c r="Y7">
        <f t="shared" si="20"/>
        <v>16</v>
      </c>
    </row>
    <row r="8" spans="1:25" x14ac:dyDescent="0.25">
      <c r="B8" s="10" t="s">
        <v>294</v>
      </c>
      <c r="C8">
        <v>24</v>
      </c>
      <c r="D8">
        <v>12</v>
      </c>
      <c r="E8">
        <v>12</v>
      </c>
      <c r="F8">
        <v>10</v>
      </c>
      <c r="G8">
        <v>15</v>
      </c>
      <c r="H8">
        <v>9</v>
      </c>
      <c r="I8">
        <v>12</v>
      </c>
      <c r="J8">
        <v>17</v>
      </c>
      <c r="K8">
        <v>16</v>
      </c>
      <c r="L8">
        <v>18</v>
      </c>
      <c r="N8" t="s">
        <v>512</v>
      </c>
      <c r="O8" s="10" t="s">
        <v>720</v>
      </c>
      <c r="P8">
        <f>C12</f>
        <v>57</v>
      </c>
      <c r="Q8">
        <f t="shared" ref="Q8" si="21">D12</f>
        <v>47</v>
      </c>
      <c r="R8">
        <f t="shared" ref="R8" si="22">E12</f>
        <v>42</v>
      </c>
      <c r="S8">
        <f t="shared" ref="S8" si="23">F12</f>
        <v>41</v>
      </c>
      <c r="T8">
        <f t="shared" ref="T8" si="24">G12</f>
        <v>49</v>
      </c>
      <c r="U8">
        <f t="shared" ref="U8" si="25">H12</f>
        <v>42</v>
      </c>
      <c r="V8">
        <f t="shared" ref="V8" si="26">I12</f>
        <v>41</v>
      </c>
      <c r="W8">
        <f t="shared" ref="W8" si="27">J12</f>
        <v>45</v>
      </c>
      <c r="X8">
        <f t="shared" ref="X8" si="28">K12</f>
        <v>42</v>
      </c>
      <c r="Y8">
        <f t="shared" ref="Y8" si="29">L12</f>
        <v>37</v>
      </c>
    </row>
    <row r="9" spans="1:25" x14ac:dyDescent="0.25">
      <c r="B9" s="10" t="s">
        <v>295</v>
      </c>
      <c r="C9">
        <v>31</v>
      </c>
      <c r="D9">
        <v>21</v>
      </c>
      <c r="E9">
        <v>20</v>
      </c>
      <c r="F9">
        <v>17</v>
      </c>
      <c r="G9">
        <v>23</v>
      </c>
      <c r="H9">
        <v>17</v>
      </c>
      <c r="I9">
        <v>21</v>
      </c>
      <c r="J9">
        <v>21</v>
      </c>
      <c r="K9">
        <v>26</v>
      </c>
      <c r="L9">
        <v>29</v>
      </c>
      <c r="N9" t="s">
        <v>513</v>
      </c>
      <c r="O9" s="10" t="s">
        <v>721</v>
      </c>
      <c r="P9">
        <f>C15</f>
        <v>28</v>
      </c>
      <c r="Q9">
        <f t="shared" ref="Q9:Y9" si="30">D15</f>
        <v>27</v>
      </c>
      <c r="R9">
        <f t="shared" si="30"/>
        <v>32</v>
      </c>
      <c r="S9">
        <f t="shared" si="30"/>
        <v>41</v>
      </c>
      <c r="T9">
        <f t="shared" si="30"/>
        <v>49</v>
      </c>
      <c r="U9">
        <f t="shared" si="30"/>
        <v>43</v>
      </c>
      <c r="V9">
        <f t="shared" si="30"/>
        <v>47</v>
      </c>
      <c r="W9">
        <f t="shared" si="30"/>
        <v>51</v>
      </c>
      <c r="X9">
        <f t="shared" si="30"/>
        <v>45</v>
      </c>
      <c r="Y9">
        <f t="shared" si="30"/>
        <v>43</v>
      </c>
    </row>
    <row r="10" spans="1:25" x14ac:dyDescent="0.25">
      <c r="N10" t="s">
        <v>513</v>
      </c>
      <c r="O10" s="10" t="s">
        <v>720</v>
      </c>
      <c r="P10">
        <f>C16</f>
        <v>40</v>
      </c>
      <c r="Q10">
        <f t="shared" ref="Q10" si="31">D16</f>
        <v>42</v>
      </c>
      <c r="R10">
        <f t="shared" ref="R10" si="32">E16</f>
        <v>50</v>
      </c>
      <c r="S10">
        <f t="shared" ref="S10" si="33">F16</f>
        <v>53</v>
      </c>
      <c r="T10">
        <f t="shared" ref="T10" si="34">G16</f>
        <v>56</v>
      </c>
      <c r="U10">
        <f t="shared" ref="U10" si="35">H16</f>
        <v>57</v>
      </c>
      <c r="V10">
        <f t="shared" ref="V10" si="36">I16</f>
        <v>74</v>
      </c>
      <c r="W10">
        <f t="shared" ref="W10" si="37">J16</f>
        <v>82</v>
      </c>
      <c r="X10">
        <f t="shared" ref="X10" si="38">K16</f>
        <v>93</v>
      </c>
      <c r="Y10">
        <f t="shared" ref="Y10" si="39">L16</f>
        <v>84</v>
      </c>
    </row>
    <row r="11" spans="1:25" x14ac:dyDescent="0.25">
      <c r="A11" s="10">
        <v>2</v>
      </c>
      <c r="B11" s="10" t="s">
        <v>293</v>
      </c>
      <c r="C11">
        <v>17</v>
      </c>
      <c r="D11">
        <v>14</v>
      </c>
      <c r="E11">
        <v>12</v>
      </c>
      <c r="F11">
        <v>13</v>
      </c>
      <c r="G11">
        <v>12</v>
      </c>
      <c r="H11">
        <v>16</v>
      </c>
      <c r="I11">
        <v>13</v>
      </c>
      <c r="J11">
        <v>17</v>
      </c>
      <c r="K11">
        <v>14</v>
      </c>
      <c r="L11">
        <v>16</v>
      </c>
      <c r="N11" t="s">
        <v>514</v>
      </c>
      <c r="O11" s="10" t="s">
        <v>721</v>
      </c>
      <c r="P11">
        <f>C19</f>
        <v>28</v>
      </c>
      <c r="Q11">
        <f t="shared" ref="Q11:Y11" si="40">D19</f>
        <v>32</v>
      </c>
      <c r="R11">
        <f t="shared" si="40"/>
        <v>33</v>
      </c>
      <c r="S11">
        <f t="shared" si="40"/>
        <v>33</v>
      </c>
      <c r="T11">
        <f t="shared" si="40"/>
        <v>35</v>
      </c>
      <c r="U11">
        <f t="shared" si="40"/>
        <v>36</v>
      </c>
      <c r="V11">
        <f t="shared" si="40"/>
        <v>41</v>
      </c>
      <c r="W11">
        <f t="shared" si="40"/>
        <v>50</v>
      </c>
      <c r="X11">
        <f t="shared" si="40"/>
        <v>44</v>
      </c>
      <c r="Y11">
        <f t="shared" si="40"/>
        <v>52</v>
      </c>
    </row>
    <row r="12" spans="1:25" x14ac:dyDescent="0.25">
      <c r="B12" s="10" t="s">
        <v>294</v>
      </c>
      <c r="C12">
        <v>57</v>
      </c>
      <c r="D12">
        <v>47</v>
      </c>
      <c r="E12">
        <v>42</v>
      </c>
      <c r="F12">
        <v>41</v>
      </c>
      <c r="G12">
        <v>49</v>
      </c>
      <c r="H12">
        <v>42</v>
      </c>
      <c r="I12">
        <v>41</v>
      </c>
      <c r="J12">
        <v>45</v>
      </c>
      <c r="K12">
        <v>42</v>
      </c>
      <c r="L12">
        <v>37</v>
      </c>
      <c r="N12" t="s">
        <v>514</v>
      </c>
      <c r="O12" s="10" t="s">
        <v>720</v>
      </c>
      <c r="P12">
        <f>C20</f>
        <v>71</v>
      </c>
      <c r="Q12">
        <f t="shared" ref="Q12:Y12" si="41">D20</f>
        <v>74</v>
      </c>
      <c r="R12">
        <f t="shared" si="41"/>
        <v>81</v>
      </c>
      <c r="S12">
        <f t="shared" si="41"/>
        <v>85</v>
      </c>
      <c r="T12">
        <f t="shared" si="41"/>
        <v>89</v>
      </c>
      <c r="U12">
        <f t="shared" si="41"/>
        <v>85</v>
      </c>
      <c r="V12">
        <f t="shared" si="41"/>
        <v>102</v>
      </c>
      <c r="W12">
        <f t="shared" si="41"/>
        <v>120</v>
      </c>
      <c r="X12">
        <f t="shared" si="41"/>
        <v>122</v>
      </c>
      <c r="Y12">
        <f t="shared" si="41"/>
        <v>133</v>
      </c>
    </row>
    <row r="13" spans="1:25" x14ac:dyDescent="0.25">
      <c r="B13" s="10" t="s">
        <v>295</v>
      </c>
      <c r="C13">
        <v>74</v>
      </c>
      <c r="D13">
        <v>61</v>
      </c>
      <c r="E13">
        <v>54</v>
      </c>
      <c r="F13">
        <v>54</v>
      </c>
      <c r="G13">
        <v>61</v>
      </c>
      <c r="H13">
        <v>58</v>
      </c>
      <c r="I13">
        <v>54</v>
      </c>
      <c r="J13">
        <v>62</v>
      </c>
      <c r="K13">
        <v>56</v>
      </c>
      <c r="L13">
        <v>53</v>
      </c>
      <c r="N13" t="s">
        <v>515</v>
      </c>
      <c r="O13" s="10" t="s">
        <v>721</v>
      </c>
      <c r="P13">
        <f>C23</f>
        <v>1218</v>
      </c>
      <c r="Q13">
        <f t="shared" ref="Q13:Y13" si="42">D23</f>
        <v>1291</v>
      </c>
      <c r="R13">
        <f t="shared" si="42"/>
        <v>1359</v>
      </c>
      <c r="S13">
        <f t="shared" si="42"/>
        <v>1385</v>
      </c>
      <c r="T13">
        <f t="shared" si="42"/>
        <v>1392</v>
      </c>
      <c r="U13">
        <f t="shared" si="42"/>
        <v>1415</v>
      </c>
      <c r="V13">
        <f t="shared" si="42"/>
        <v>1396</v>
      </c>
      <c r="W13">
        <f t="shared" si="42"/>
        <v>1426</v>
      </c>
      <c r="X13">
        <f t="shared" si="42"/>
        <v>1424</v>
      </c>
      <c r="Y13">
        <f t="shared" si="42"/>
        <v>1461</v>
      </c>
    </row>
    <row r="14" spans="1:25" x14ac:dyDescent="0.25">
      <c r="N14" t="s">
        <v>515</v>
      </c>
      <c r="O14" s="10" t="s">
        <v>720</v>
      </c>
      <c r="P14">
        <f>C24</f>
        <v>3611</v>
      </c>
      <c r="Q14">
        <f t="shared" ref="Q14" si="43">D24</f>
        <v>3622</v>
      </c>
      <c r="R14">
        <f t="shared" ref="R14" si="44">E24</f>
        <v>3722</v>
      </c>
      <c r="S14">
        <f t="shared" ref="S14" si="45">F24</f>
        <v>3814</v>
      </c>
      <c r="T14">
        <f t="shared" ref="T14" si="46">G24</f>
        <v>3733</v>
      </c>
      <c r="U14">
        <f t="shared" ref="U14" si="47">H24</f>
        <v>3648</v>
      </c>
      <c r="V14">
        <f t="shared" ref="V14" si="48">I24</f>
        <v>3520</v>
      </c>
      <c r="W14">
        <f t="shared" ref="W14" si="49">J24</f>
        <v>3520</v>
      </c>
      <c r="X14">
        <f t="shared" ref="X14" si="50">K24</f>
        <v>3396</v>
      </c>
      <c r="Y14">
        <f t="shared" ref="Y14" si="51">L24</f>
        <v>3472</v>
      </c>
    </row>
    <row r="15" spans="1:25" x14ac:dyDescent="0.25">
      <c r="A15" s="10">
        <v>3</v>
      </c>
      <c r="B15" s="10" t="s">
        <v>293</v>
      </c>
      <c r="C15">
        <v>28</v>
      </c>
      <c r="D15">
        <v>27</v>
      </c>
      <c r="E15">
        <v>32</v>
      </c>
      <c r="F15">
        <v>41</v>
      </c>
      <c r="G15">
        <v>49</v>
      </c>
      <c r="H15">
        <v>43</v>
      </c>
      <c r="I15">
        <v>47</v>
      </c>
      <c r="J15">
        <v>51</v>
      </c>
      <c r="K15">
        <v>45</v>
      </c>
      <c r="L15">
        <v>43</v>
      </c>
      <c r="N15" t="s">
        <v>459</v>
      </c>
      <c r="O15" s="10" t="s">
        <v>721</v>
      </c>
      <c r="P15">
        <f>C27</f>
        <v>43</v>
      </c>
      <c r="Q15">
        <f t="shared" ref="Q15:Y15" si="52">D27</f>
        <v>54</v>
      </c>
      <c r="R15">
        <f t="shared" si="52"/>
        <v>55</v>
      </c>
      <c r="S15">
        <f t="shared" si="52"/>
        <v>57</v>
      </c>
      <c r="T15">
        <f t="shared" si="52"/>
        <v>60</v>
      </c>
      <c r="U15">
        <f t="shared" si="52"/>
        <v>79</v>
      </c>
      <c r="V15">
        <f t="shared" si="52"/>
        <v>77</v>
      </c>
      <c r="W15">
        <f t="shared" si="52"/>
        <v>84</v>
      </c>
      <c r="X15">
        <f t="shared" si="52"/>
        <v>76</v>
      </c>
      <c r="Y15">
        <f t="shared" si="52"/>
        <v>72</v>
      </c>
    </row>
    <row r="16" spans="1:25" x14ac:dyDescent="0.25">
      <c r="B16" s="10" t="s">
        <v>294</v>
      </c>
      <c r="C16">
        <v>40</v>
      </c>
      <c r="D16">
        <v>42</v>
      </c>
      <c r="E16">
        <v>50</v>
      </c>
      <c r="F16">
        <v>53</v>
      </c>
      <c r="G16">
        <v>56</v>
      </c>
      <c r="H16">
        <v>57</v>
      </c>
      <c r="I16">
        <v>74</v>
      </c>
      <c r="J16">
        <v>82</v>
      </c>
      <c r="K16">
        <v>93</v>
      </c>
      <c r="L16">
        <v>84</v>
      </c>
      <c r="N16" t="s">
        <v>459</v>
      </c>
      <c r="O16" s="10" t="s">
        <v>720</v>
      </c>
      <c r="P16">
        <f>C28</f>
        <v>97</v>
      </c>
      <c r="Q16">
        <f t="shared" ref="Q16" si="53">D28</f>
        <v>103</v>
      </c>
      <c r="R16">
        <f t="shared" ref="R16" si="54">E28</f>
        <v>104</v>
      </c>
      <c r="S16">
        <f t="shared" ref="S16" si="55">F28</f>
        <v>108</v>
      </c>
      <c r="T16">
        <f t="shared" ref="T16" si="56">G28</f>
        <v>122</v>
      </c>
      <c r="U16">
        <f t="shared" ref="U16" si="57">H28</f>
        <v>142</v>
      </c>
      <c r="V16">
        <f t="shared" ref="V16" si="58">I28</f>
        <v>144</v>
      </c>
      <c r="W16">
        <f t="shared" ref="W16" si="59">J28</f>
        <v>132</v>
      </c>
      <c r="X16">
        <f t="shared" ref="X16" si="60">K28</f>
        <v>137</v>
      </c>
      <c r="Y16">
        <f t="shared" ref="Y16" si="61">L28</f>
        <v>134</v>
      </c>
    </row>
    <row r="17" spans="1:25" x14ac:dyDescent="0.25">
      <c r="B17" s="10" t="s">
        <v>295</v>
      </c>
      <c r="C17">
        <v>68</v>
      </c>
      <c r="D17">
        <v>69</v>
      </c>
      <c r="E17">
        <v>82</v>
      </c>
      <c r="F17">
        <v>94</v>
      </c>
      <c r="G17">
        <v>105</v>
      </c>
      <c r="H17">
        <v>100</v>
      </c>
      <c r="I17">
        <v>121</v>
      </c>
      <c r="J17">
        <v>133</v>
      </c>
      <c r="K17">
        <v>138</v>
      </c>
      <c r="L17">
        <v>127</v>
      </c>
      <c r="N17" t="s">
        <v>516</v>
      </c>
      <c r="O17" s="10" t="s">
        <v>721</v>
      </c>
      <c r="P17">
        <f>C31</f>
        <v>1384</v>
      </c>
      <c r="Q17">
        <f t="shared" ref="Q17:Y17" si="62">D31</f>
        <v>1470</v>
      </c>
      <c r="R17">
        <f t="shared" si="62"/>
        <v>1535</v>
      </c>
      <c r="S17">
        <f t="shared" si="62"/>
        <v>1564</v>
      </c>
      <c r="T17">
        <f t="shared" si="62"/>
        <v>1580</v>
      </c>
      <c r="U17">
        <f t="shared" si="62"/>
        <v>1624</v>
      </c>
      <c r="V17">
        <f t="shared" si="62"/>
        <v>1611</v>
      </c>
      <c r="W17">
        <f t="shared" si="62"/>
        <v>1680</v>
      </c>
      <c r="X17">
        <f t="shared" si="62"/>
        <v>1680</v>
      </c>
      <c r="Y17">
        <f t="shared" si="62"/>
        <v>1739</v>
      </c>
    </row>
    <row r="18" spans="1:25" x14ac:dyDescent="0.25">
      <c r="N18" t="s">
        <v>516</v>
      </c>
      <c r="O18" s="10" t="s">
        <v>720</v>
      </c>
      <c r="P18">
        <f>C32</f>
        <v>4012</v>
      </c>
      <c r="Q18">
        <f t="shared" ref="Q18" si="63">D32</f>
        <v>4007</v>
      </c>
      <c r="R18">
        <f t="shared" ref="R18" si="64">E32</f>
        <v>4106</v>
      </c>
      <c r="S18">
        <f t="shared" ref="S18" si="65">F32</f>
        <v>4203</v>
      </c>
      <c r="T18">
        <f t="shared" ref="T18" si="66">G32</f>
        <v>4131</v>
      </c>
      <c r="U18">
        <f t="shared" ref="U18" si="67">H32</f>
        <v>4045</v>
      </c>
      <c r="V18">
        <f t="shared" ref="V18" si="68">I32</f>
        <v>3972</v>
      </c>
      <c r="W18">
        <f t="shared" ref="W18" si="69">J32</f>
        <v>4045</v>
      </c>
      <c r="X18">
        <f t="shared" ref="X18" si="70">K32</f>
        <v>3984</v>
      </c>
      <c r="Y18">
        <f t="shared" ref="Y18" si="71">L32</f>
        <v>4110</v>
      </c>
    </row>
    <row r="19" spans="1:25" x14ac:dyDescent="0.25">
      <c r="A19" s="10">
        <v>4</v>
      </c>
      <c r="B19" s="10" t="s">
        <v>293</v>
      </c>
      <c r="C19">
        <v>28</v>
      </c>
      <c r="D19">
        <v>32</v>
      </c>
      <c r="E19">
        <v>33</v>
      </c>
      <c r="F19">
        <v>33</v>
      </c>
      <c r="G19">
        <v>35</v>
      </c>
      <c r="H19">
        <v>36</v>
      </c>
      <c r="I19">
        <v>41</v>
      </c>
      <c r="J19">
        <v>50</v>
      </c>
      <c r="K19">
        <v>44</v>
      </c>
      <c r="L19">
        <v>52</v>
      </c>
      <c r="N19" t="s">
        <v>318</v>
      </c>
      <c r="O19" s="10" t="s">
        <v>721</v>
      </c>
      <c r="P19">
        <f>C35</f>
        <v>62</v>
      </c>
      <c r="Q19">
        <f t="shared" ref="Q19:Y19" si="72">D35</f>
        <v>56</v>
      </c>
      <c r="R19">
        <f t="shared" si="72"/>
        <v>39</v>
      </c>
      <c r="S19">
        <f t="shared" si="72"/>
        <v>35</v>
      </c>
      <c r="T19">
        <f t="shared" si="72"/>
        <v>30</v>
      </c>
      <c r="U19">
        <f t="shared" si="72"/>
        <v>26</v>
      </c>
      <c r="V19">
        <f t="shared" si="72"/>
        <v>17</v>
      </c>
      <c r="W19">
        <f t="shared" si="72"/>
        <v>11</v>
      </c>
      <c r="X19">
        <f t="shared" si="72"/>
        <v>13</v>
      </c>
      <c r="Y19">
        <f t="shared" si="72"/>
        <v>14</v>
      </c>
    </row>
    <row r="20" spans="1:25" x14ac:dyDescent="0.25">
      <c r="B20" s="10" t="s">
        <v>294</v>
      </c>
      <c r="C20">
        <v>71</v>
      </c>
      <c r="D20">
        <v>74</v>
      </c>
      <c r="E20">
        <v>81</v>
      </c>
      <c r="F20">
        <v>85</v>
      </c>
      <c r="G20">
        <v>89</v>
      </c>
      <c r="H20">
        <v>85</v>
      </c>
      <c r="I20">
        <v>102</v>
      </c>
      <c r="J20">
        <v>120</v>
      </c>
      <c r="K20">
        <v>122</v>
      </c>
      <c r="L20">
        <v>133</v>
      </c>
      <c r="N20" t="s">
        <v>318</v>
      </c>
      <c r="O20" s="10" t="s">
        <v>720</v>
      </c>
      <c r="P20">
        <f>C36</f>
        <v>204</v>
      </c>
      <c r="Q20">
        <f t="shared" ref="Q20" si="73">D36</f>
        <v>188</v>
      </c>
      <c r="R20">
        <f t="shared" ref="R20" si="74">E36</f>
        <v>149</v>
      </c>
      <c r="S20">
        <f t="shared" ref="S20" si="75">F36</f>
        <v>115</v>
      </c>
      <c r="T20">
        <f t="shared" ref="T20" si="76">G36</f>
        <v>87</v>
      </c>
      <c r="U20">
        <f t="shared" ref="U20" si="77">H36</f>
        <v>69</v>
      </c>
      <c r="V20">
        <f t="shared" ref="V20" si="78">I36</f>
        <v>42</v>
      </c>
      <c r="W20">
        <f t="shared" ref="W20" si="79">J36</f>
        <v>42</v>
      </c>
      <c r="X20">
        <f t="shared" ref="X20" si="80">K36</f>
        <v>33</v>
      </c>
      <c r="Y20">
        <f t="shared" ref="Y20" si="81">L36</f>
        <v>40</v>
      </c>
    </row>
    <row r="21" spans="1:25" x14ac:dyDescent="0.25">
      <c r="B21" s="10" t="s">
        <v>295</v>
      </c>
      <c r="C21">
        <v>99</v>
      </c>
      <c r="D21">
        <v>106</v>
      </c>
      <c r="E21">
        <v>114</v>
      </c>
      <c r="F21">
        <v>118</v>
      </c>
      <c r="G21">
        <v>124</v>
      </c>
      <c r="H21">
        <v>121</v>
      </c>
      <c r="I21">
        <v>143</v>
      </c>
      <c r="J21">
        <v>170</v>
      </c>
      <c r="K21">
        <v>166</v>
      </c>
      <c r="L21">
        <v>185</v>
      </c>
      <c r="N21" t="s">
        <v>390</v>
      </c>
      <c r="O21" s="10" t="s">
        <v>721</v>
      </c>
      <c r="P21">
        <f>C39</f>
        <v>1446</v>
      </c>
      <c r="Q21">
        <f t="shared" ref="Q21:Y21" si="82">D39</f>
        <v>1526</v>
      </c>
      <c r="R21">
        <f t="shared" si="82"/>
        <v>1574</v>
      </c>
      <c r="S21">
        <f t="shared" si="82"/>
        <v>1599</v>
      </c>
      <c r="T21">
        <f t="shared" si="82"/>
        <v>1610</v>
      </c>
      <c r="U21">
        <f t="shared" si="82"/>
        <v>1650</v>
      </c>
      <c r="V21">
        <f t="shared" si="82"/>
        <v>1628</v>
      </c>
      <c r="W21">
        <f t="shared" si="82"/>
        <v>1691</v>
      </c>
      <c r="X21">
        <f t="shared" si="82"/>
        <v>1693</v>
      </c>
      <c r="Y21">
        <f t="shared" si="82"/>
        <v>1753</v>
      </c>
    </row>
    <row r="22" spans="1:25" x14ac:dyDescent="0.25">
      <c r="N22" t="s">
        <v>390</v>
      </c>
      <c r="O22" s="10" t="s">
        <v>720</v>
      </c>
      <c r="P22">
        <f>C40</f>
        <v>4216</v>
      </c>
      <c r="Q22">
        <f t="shared" ref="Q22" si="83">D40</f>
        <v>4195</v>
      </c>
      <c r="R22">
        <f t="shared" ref="R22" si="84">E40</f>
        <v>4255</v>
      </c>
      <c r="S22">
        <f t="shared" ref="S22" si="85">F40</f>
        <v>4318</v>
      </c>
      <c r="T22">
        <f t="shared" ref="T22" si="86">G40</f>
        <v>4218</v>
      </c>
      <c r="U22">
        <f t="shared" ref="U22" si="87">H40</f>
        <v>4114</v>
      </c>
      <c r="V22">
        <f t="shared" ref="V22" si="88">I40</f>
        <v>4014</v>
      </c>
      <c r="W22">
        <f t="shared" ref="W22" si="89">J40</f>
        <v>4087</v>
      </c>
      <c r="X22">
        <f t="shared" ref="X22" si="90">K40</f>
        <v>4017</v>
      </c>
      <c r="Y22">
        <f t="shared" ref="Y22" si="91">L40</f>
        <v>4150</v>
      </c>
    </row>
    <row r="23" spans="1:25" x14ac:dyDescent="0.25">
      <c r="A23" s="10">
        <v>5</v>
      </c>
      <c r="B23" s="10" t="s">
        <v>293</v>
      </c>
      <c r="C23">
        <v>1218</v>
      </c>
      <c r="D23">
        <v>1291</v>
      </c>
      <c r="E23">
        <v>1359</v>
      </c>
      <c r="F23">
        <v>1385</v>
      </c>
      <c r="G23">
        <v>1392</v>
      </c>
      <c r="H23">
        <v>1415</v>
      </c>
      <c r="I23">
        <v>1396</v>
      </c>
      <c r="J23">
        <v>1426</v>
      </c>
      <c r="K23">
        <v>1424</v>
      </c>
      <c r="L23">
        <v>1461</v>
      </c>
    </row>
    <row r="24" spans="1:25" x14ac:dyDescent="0.25">
      <c r="B24" s="10" t="s">
        <v>294</v>
      </c>
      <c r="C24">
        <v>3611</v>
      </c>
      <c r="D24">
        <v>3622</v>
      </c>
      <c r="E24">
        <v>3722</v>
      </c>
      <c r="F24">
        <v>3814</v>
      </c>
      <c r="G24">
        <v>3733</v>
      </c>
      <c r="H24">
        <v>3648</v>
      </c>
      <c r="I24">
        <v>3520</v>
      </c>
      <c r="J24">
        <v>3520</v>
      </c>
      <c r="K24">
        <v>3396</v>
      </c>
      <c r="L24">
        <v>3472</v>
      </c>
      <c r="N24" t="s">
        <v>482</v>
      </c>
    </row>
    <row r="25" spans="1:25" x14ac:dyDescent="0.25">
      <c r="B25" s="10" t="s">
        <v>295</v>
      </c>
      <c r="C25">
        <v>4829</v>
      </c>
      <c r="D25">
        <v>4913</v>
      </c>
      <c r="E25">
        <v>5081</v>
      </c>
      <c r="F25">
        <v>5199</v>
      </c>
      <c r="G25">
        <v>5125</v>
      </c>
      <c r="H25">
        <v>5063</v>
      </c>
      <c r="I25">
        <v>4916</v>
      </c>
      <c r="J25">
        <v>4946</v>
      </c>
      <c r="K25">
        <v>4820</v>
      </c>
      <c r="L25">
        <v>4933</v>
      </c>
      <c r="N25" t="s">
        <v>390</v>
      </c>
      <c r="O25" s="10" t="s">
        <v>421</v>
      </c>
      <c r="P25">
        <f>SUM(P21:P22)</f>
        <v>5662</v>
      </c>
      <c r="Q25">
        <f t="shared" ref="Q25:Y25" si="92">SUM(Q21:Q22)</f>
        <v>5721</v>
      </c>
      <c r="R25">
        <f t="shared" si="92"/>
        <v>5829</v>
      </c>
      <c r="S25">
        <f t="shared" si="92"/>
        <v>5917</v>
      </c>
      <c r="T25">
        <f t="shared" si="92"/>
        <v>5828</v>
      </c>
      <c r="U25">
        <f t="shared" si="92"/>
        <v>5764</v>
      </c>
      <c r="V25">
        <f t="shared" si="92"/>
        <v>5642</v>
      </c>
      <c r="W25">
        <f t="shared" si="92"/>
        <v>5778</v>
      </c>
      <c r="X25">
        <f t="shared" si="92"/>
        <v>5710</v>
      </c>
      <c r="Y25">
        <f t="shared" si="92"/>
        <v>5903</v>
      </c>
    </row>
    <row r="27" spans="1:25" x14ac:dyDescent="0.25">
      <c r="A27" s="10">
        <v>7</v>
      </c>
      <c r="B27" s="10" t="s">
        <v>293</v>
      </c>
      <c r="C27">
        <v>43</v>
      </c>
      <c r="D27">
        <v>54</v>
      </c>
      <c r="E27">
        <v>55</v>
      </c>
      <c r="F27">
        <v>57</v>
      </c>
      <c r="G27">
        <v>60</v>
      </c>
      <c r="H27">
        <v>79</v>
      </c>
      <c r="I27">
        <v>77</v>
      </c>
      <c r="J27">
        <v>84</v>
      </c>
      <c r="K27">
        <v>76</v>
      </c>
      <c r="L27">
        <v>72</v>
      </c>
      <c r="N27" t="s">
        <v>527</v>
      </c>
    </row>
    <row r="28" spans="1:25" x14ac:dyDescent="0.25">
      <c r="B28" s="10" t="s">
        <v>294</v>
      </c>
      <c r="C28">
        <v>97</v>
      </c>
      <c r="D28">
        <v>103</v>
      </c>
      <c r="E28">
        <v>104</v>
      </c>
      <c r="F28">
        <v>108</v>
      </c>
      <c r="G28">
        <v>122</v>
      </c>
      <c r="H28">
        <v>142</v>
      </c>
      <c r="I28">
        <v>144</v>
      </c>
      <c r="J28">
        <v>132</v>
      </c>
      <c r="K28">
        <v>137</v>
      </c>
      <c r="L28">
        <v>134</v>
      </c>
      <c r="O28" t="s">
        <v>447</v>
      </c>
      <c r="P28" t="s">
        <v>448</v>
      </c>
      <c r="Q28" t="s">
        <v>449</v>
      </c>
    </row>
    <row r="29" spans="1:25" x14ac:dyDescent="0.25">
      <c r="B29" s="10" t="s">
        <v>295</v>
      </c>
      <c r="C29">
        <v>140</v>
      </c>
      <c r="D29">
        <v>157</v>
      </c>
      <c r="E29">
        <v>159</v>
      </c>
      <c r="F29">
        <v>165</v>
      </c>
      <c r="G29">
        <v>182</v>
      </c>
      <c r="H29">
        <v>221</v>
      </c>
      <c r="I29">
        <v>221</v>
      </c>
      <c r="J29">
        <v>216</v>
      </c>
      <c r="K29">
        <v>213</v>
      </c>
      <c r="L29">
        <v>206</v>
      </c>
      <c r="N29" s="10" t="s">
        <v>721</v>
      </c>
      <c r="O29" s="16">
        <f>P29/P31</f>
        <v>0.29696764357106559</v>
      </c>
      <c r="P29">
        <f>Y21</f>
        <v>1753</v>
      </c>
      <c r="Q29" s="16">
        <f>O29-0.04</f>
        <v>0.25696764357106561</v>
      </c>
    </row>
    <row r="30" spans="1:25" x14ac:dyDescent="0.25">
      <c r="N30" s="10" t="s">
        <v>720</v>
      </c>
      <c r="O30" s="16">
        <f>P30/P31</f>
        <v>0.70303235642893447</v>
      </c>
      <c r="P30">
        <f>Y22</f>
        <v>4150</v>
      </c>
      <c r="Q30" s="16">
        <f>O30-0.04</f>
        <v>0.66303235642893443</v>
      </c>
    </row>
    <row r="31" spans="1:25" x14ac:dyDescent="0.25">
      <c r="A31" s="10" t="s">
        <v>387</v>
      </c>
      <c r="B31" s="10" t="s">
        <v>293</v>
      </c>
      <c r="C31">
        <v>1384</v>
      </c>
      <c r="D31">
        <v>1470</v>
      </c>
      <c r="E31">
        <v>1535</v>
      </c>
      <c r="F31">
        <v>1564</v>
      </c>
      <c r="G31">
        <v>1580</v>
      </c>
      <c r="H31">
        <v>1624</v>
      </c>
      <c r="I31">
        <v>1611</v>
      </c>
      <c r="J31">
        <v>1680</v>
      </c>
      <c r="K31">
        <v>1680</v>
      </c>
      <c r="L31">
        <v>1739</v>
      </c>
      <c r="N31" t="s">
        <v>421</v>
      </c>
      <c r="O31" s="16">
        <f>P31/P31</f>
        <v>1</v>
      </c>
      <c r="P31">
        <f>Y25</f>
        <v>5903</v>
      </c>
      <c r="Q31" s="16"/>
    </row>
    <row r="32" spans="1:25" x14ac:dyDescent="0.25">
      <c r="B32" s="10" t="s">
        <v>294</v>
      </c>
      <c r="C32">
        <v>4012</v>
      </c>
      <c r="D32">
        <v>4007</v>
      </c>
      <c r="E32">
        <v>4106</v>
      </c>
      <c r="F32">
        <v>4203</v>
      </c>
      <c r="G32">
        <v>4131</v>
      </c>
      <c r="H32">
        <v>4045</v>
      </c>
      <c r="I32">
        <v>3972</v>
      </c>
      <c r="J32">
        <v>4045</v>
      </c>
      <c r="K32">
        <v>3984</v>
      </c>
      <c r="L32">
        <v>4110</v>
      </c>
    </row>
    <row r="33" spans="1:19" x14ac:dyDescent="0.25">
      <c r="B33" s="10" t="s">
        <v>295</v>
      </c>
      <c r="C33">
        <v>5396</v>
      </c>
      <c r="D33">
        <v>5477</v>
      </c>
      <c r="E33">
        <v>5641</v>
      </c>
      <c r="F33">
        <v>5767</v>
      </c>
      <c r="G33">
        <v>5711</v>
      </c>
      <c r="H33">
        <v>5669</v>
      </c>
      <c r="I33">
        <v>5583</v>
      </c>
      <c r="J33">
        <v>5725</v>
      </c>
      <c r="K33">
        <v>5664</v>
      </c>
      <c r="L33">
        <v>5849</v>
      </c>
    </row>
    <row r="34" spans="1:19" x14ac:dyDescent="0.25">
      <c r="N34" t="s">
        <v>528</v>
      </c>
    </row>
    <row r="35" spans="1:19" x14ac:dyDescent="0.25">
      <c r="A35" s="10">
        <v>6</v>
      </c>
      <c r="B35" s="10" t="s">
        <v>293</v>
      </c>
      <c r="C35">
        <v>62</v>
      </c>
      <c r="D35">
        <v>56</v>
      </c>
      <c r="E35">
        <v>39</v>
      </c>
      <c r="F35">
        <v>35</v>
      </c>
      <c r="G35">
        <v>30</v>
      </c>
      <c r="H35">
        <v>26</v>
      </c>
      <c r="I35">
        <v>17</v>
      </c>
      <c r="J35">
        <v>11</v>
      </c>
      <c r="K35">
        <v>13</v>
      </c>
      <c r="L35">
        <v>14</v>
      </c>
      <c r="O35">
        <v>2019</v>
      </c>
      <c r="P35">
        <v>2020</v>
      </c>
      <c r="Q35">
        <v>2021</v>
      </c>
      <c r="R35">
        <v>2022</v>
      </c>
      <c r="S35">
        <v>2023</v>
      </c>
    </row>
    <row r="36" spans="1:19" x14ac:dyDescent="0.25">
      <c r="B36" s="10" t="s">
        <v>294</v>
      </c>
      <c r="C36">
        <v>204</v>
      </c>
      <c r="D36">
        <v>188</v>
      </c>
      <c r="E36">
        <v>149</v>
      </c>
      <c r="F36">
        <v>115</v>
      </c>
      <c r="G36">
        <v>87</v>
      </c>
      <c r="H36">
        <v>69</v>
      </c>
      <c r="I36">
        <v>42</v>
      </c>
      <c r="J36">
        <v>42</v>
      </c>
      <c r="K36">
        <v>33</v>
      </c>
      <c r="L36">
        <v>40</v>
      </c>
      <c r="N36" t="s">
        <v>722</v>
      </c>
      <c r="O36">
        <f>H31</f>
        <v>1624</v>
      </c>
      <c r="P36">
        <f t="shared" ref="P36:S37" si="93">I31</f>
        <v>1611</v>
      </c>
      <c r="Q36">
        <f t="shared" si="93"/>
        <v>1680</v>
      </c>
      <c r="R36">
        <f t="shared" si="93"/>
        <v>1680</v>
      </c>
      <c r="S36">
        <f t="shared" si="93"/>
        <v>1739</v>
      </c>
    </row>
    <row r="37" spans="1:19" x14ac:dyDescent="0.25">
      <c r="B37" s="10" t="s">
        <v>295</v>
      </c>
      <c r="C37">
        <v>266</v>
      </c>
      <c r="D37">
        <v>244</v>
      </c>
      <c r="E37">
        <v>188</v>
      </c>
      <c r="F37">
        <v>150</v>
      </c>
      <c r="G37">
        <v>117</v>
      </c>
      <c r="H37">
        <v>95</v>
      </c>
      <c r="I37">
        <v>59</v>
      </c>
      <c r="J37">
        <v>53</v>
      </c>
      <c r="K37">
        <v>46</v>
      </c>
      <c r="L37">
        <v>54</v>
      </c>
      <c r="N37" t="s">
        <v>723</v>
      </c>
      <c r="O37">
        <f>H32</f>
        <v>4045</v>
      </c>
      <c r="P37">
        <f t="shared" si="93"/>
        <v>3972</v>
      </c>
      <c r="Q37">
        <f t="shared" si="93"/>
        <v>4045</v>
      </c>
      <c r="R37">
        <f t="shared" si="93"/>
        <v>3984</v>
      </c>
      <c r="S37">
        <f t="shared" si="93"/>
        <v>4110</v>
      </c>
    </row>
    <row r="38" spans="1:19" x14ac:dyDescent="0.25">
      <c r="N38" t="s">
        <v>724</v>
      </c>
      <c r="O38">
        <f>H35</f>
        <v>26</v>
      </c>
      <c r="P38">
        <f t="shared" ref="P38:S39" si="94">I35</f>
        <v>17</v>
      </c>
      <c r="Q38">
        <f t="shared" si="94"/>
        <v>11</v>
      </c>
      <c r="R38">
        <f t="shared" si="94"/>
        <v>13</v>
      </c>
      <c r="S38">
        <f t="shared" si="94"/>
        <v>14</v>
      </c>
    </row>
    <row r="39" spans="1:19" x14ac:dyDescent="0.25">
      <c r="A39" s="10" t="s">
        <v>345</v>
      </c>
      <c r="B39" s="10" t="s">
        <v>293</v>
      </c>
      <c r="C39">
        <v>1446</v>
      </c>
      <c r="D39">
        <v>1526</v>
      </c>
      <c r="E39">
        <v>1574</v>
      </c>
      <c r="F39">
        <v>1599</v>
      </c>
      <c r="G39">
        <v>1610</v>
      </c>
      <c r="H39">
        <v>1650</v>
      </c>
      <c r="I39">
        <v>1628</v>
      </c>
      <c r="J39">
        <v>1691</v>
      </c>
      <c r="K39">
        <v>1693</v>
      </c>
      <c r="L39">
        <v>1753</v>
      </c>
      <c r="N39" t="s">
        <v>725</v>
      </c>
      <c r="O39">
        <f>H36</f>
        <v>69</v>
      </c>
      <c r="P39">
        <f t="shared" si="94"/>
        <v>42</v>
      </c>
      <c r="Q39">
        <f t="shared" si="94"/>
        <v>42</v>
      </c>
      <c r="R39">
        <f t="shared" si="94"/>
        <v>33</v>
      </c>
      <c r="S39">
        <f t="shared" si="94"/>
        <v>40</v>
      </c>
    </row>
    <row r="40" spans="1:19" x14ac:dyDescent="0.25">
      <c r="B40" s="10" t="s">
        <v>294</v>
      </c>
      <c r="C40">
        <v>4216</v>
      </c>
      <c r="D40">
        <v>4195</v>
      </c>
      <c r="E40">
        <v>4255</v>
      </c>
      <c r="F40">
        <v>4318</v>
      </c>
      <c r="G40">
        <v>4218</v>
      </c>
      <c r="H40">
        <v>4114</v>
      </c>
      <c r="I40">
        <v>4014</v>
      </c>
      <c r="J40">
        <v>4087</v>
      </c>
      <c r="K40">
        <v>4017</v>
      </c>
      <c r="L40">
        <v>4150</v>
      </c>
      <c r="N40" t="s">
        <v>726</v>
      </c>
      <c r="O40">
        <f>H39</f>
        <v>1650</v>
      </c>
      <c r="P40">
        <f t="shared" ref="P40:S41" si="95">I39</f>
        <v>1628</v>
      </c>
      <c r="Q40">
        <f t="shared" si="95"/>
        <v>1691</v>
      </c>
      <c r="R40">
        <f t="shared" si="95"/>
        <v>1693</v>
      </c>
      <c r="S40">
        <f t="shared" si="95"/>
        <v>1753</v>
      </c>
    </row>
    <row r="41" spans="1:19" x14ac:dyDescent="0.25">
      <c r="B41" s="10" t="s">
        <v>295</v>
      </c>
      <c r="C41">
        <v>5662</v>
      </c>
      <c r="D41">
        <v>5721</v>
      </c>
      <c r="E41">
        <v>5829</v>
      </c>
      <c r="F41">
        <v>5917</v>
      </c>
      <c r="G41">
        <v>5828</v>
      </c>
      <c r="H41">
        <v>5764</v>
      </c>
      <c r="I41">
        <v>5642</v>
      </c>
      <c r="J41">
        <v>5778</v>
      </c>
      <c r="K41">
        <v>5710</v>
      </c>
      <c r="L41">
        <v>5903</v>
      </c>
      <c r="N41" t="s">
        <v>727</v>
      </c>
      <c r="O41">
        <f>H40</f>
        <v>4114</v>
      </c>
      <c r="P41">
        <f t="shared" si="95"/>
        <v>4014</v>
      </c>
      <c r="Q41">
        <f t="shared" si="95"/>
        <v>4087</v>
      </c>
      <c r="R41">
        <f t="shared" si="95"/>
        <v>4017</v>
      </c>
      <c r="S41">
        <f t="shared" si="95"/>
        <v>4150</v>
      </c>
    </row>
  </sheetData>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ADFCD-7D01-47DA-AF3C-E4B764C44ABC}">
  <dimension ref="A1:O53"/>
  <sheetViews>
    <sheetView workbookViewId="0"/>
  </sheetViews>
  <sheetFormatPr defaultRowHeight="15" x14ac:dyDescent="0.25"/>
  <cols>
    <col min="1" max="1" width="32.85546875" bestFit="1" customWidth="1"/>
    <col min="2" max="11" width="11.5703125" bestFit="1" customWidth="1"/>
  </cols>
  <sheetData>
    <row r="1" spans="1:15" ht="23.25" customHeight="1" x14ac:dyDescent="0.35">
      <c r="A1" s="56" t="s">
        <v>402</v>
      </c>
      <c r="B1" s="56"/>
      <c r="C1" s="56"/>
      <c r="D1" s="56"/>
      <c r="E1" s="56"/>
      <c r="F1" s="56"/>
      <c r="G1" s="56"/>
      <c r="H1" s="56"/>
      <c r="I1" s="56"/>
      <c r="J1" s="56"/>
      <c r="K1" s="56"/>
    </row>
    <row r="2" spans="1:15" ht="23.25" x14ac:dyDescent="0.35">
      <c r="A2" s="56" t="s">
        <v>665</v>
      </c>
      <c r="B2" s="56"/>
      <c r="C2" s="56"/>
      <c r="D2" s="56"/>
      <c r="E2" s="56"/>
      <c r="F2" s="56"/>
      <c r="G2" s="56"/>
      <c r="H2" s="56"/>
      <c r="I2" s="56"/>
      <c r="J2" s="56"/>
      <c r="K2" s="56"/>
      <c r="M2" s="60" t="s">
        <v>409</v>
      </c>
      <c r="N2" s="60"/>
      <c r="O2" s="60"/>
    </row>
    <row r="3" spans="1:15" ht="23.25" x14ac:dyDescent="0.35">
      <c r="A3" s="56" t="s">
        <v>746</v>
      </c>
      <c r="B3" s="56"/>
      <c r="C3" s="56"/>
      <c r="D3" s="56"/>
      <c r="E3" s="56"/>
      <c r="F3" s="56"/>
      <c r="G3" s="56"/>
      <c r="H3" s="56"/>
      <c r="I3" s="56"/>
      <c r="J3" s="56"/>
      <c r="K3" s="56"/>
      <c r="M3" s="60"/>
      <c r="N3" s="60"/>
      <c r="O3" s="60"/>
    </row>
    <row r="4" spans="1:15" x14ac:dyDescent="0.25">
      <c r="A4" s="57" t="s">
        <v>440</v>
      </c>
      <c r="B4" s="57"/>
      <c r="C4" s="57"/>
      <c r="D4" s="57"/>
      <c r="E4" s="57"/>
      <c r="F4" s="57"/>
      <c r="G4" s="57"/>
      <c r="H4" s="57"/>
      <c r="I4" s="57"/>
      <c r="J4" s="57"/>
      <c r="K4" s="57"/>
    </row>
    <row r="5" spans="1:15" x14ac:dyDescent="0.25">
      <c r="A5" s="57" t="s">
        <v>525</v>
      </c>
      <c r="B5" s="57"/>
      <c r="C5" s="57"/>
      <c r="D5" s="57"/>
      <c r="E5" s="57"/>
      <c r="F5" s="57"/>
      <c r="G5" s="57"/>
      <c r="H5" s="57"/>
      <c r="I5" s="57"/>
      <c r="J5" s="57"/>
      <c r="K5" s="57"/>
    </row>
    <row r="6" spans="1:15" x14ac:dyDescent="0.25">
      <c r="A6" s="14"/>
      <c r="B6" s="14"/>
      <c r="C6" s="14"/>
      <c r="D6" s="14"/>
      <c r="E6" s="14"/>
      <c r="F6" s="14"/>
      <c r="G6" s="14"/>
      <c r="H6" s="14"/>
      <c r="I6" s="14"/>
      <c r="J6" s="14"/>
      <c r="K6" s="14"/>
    </row>
    <row r="7" spans="1:15" x14ac:dyDescent="0.25">
      <c r="A7" s="14"/>
      <c r="B7" s="14"/>
      <c r="C7" s="14"/>
      <c r="D7" s="14"/>
      <c r="E7" s="14"/>
      <c r="F7" s="14"/>
      <c r="G7" s="14"/>
      <c r="H7" s="14"/>
      <c r="I7" s="14"/>
      <c r="J7" s="14"/>
      <c r="K7" s="14"/>
    </row>
    <row r="8" spans="1:15" x14ac:dyDescent="0.25">
      <c r="A8" s="14"/>
      <c r="B8" s="14"/>
      <c r="C8" s="14"/>
      <c r="D8" s="14"/>
      <c r="E8" s="14"/>
      <c r="F8" s="14"/>
      <c r="G8" s="14"/>
      <c r="H8" s="14"/>
      <c r="I8" s="14"/>
      <c r="J8" s="14"/>
      <c r="K8" s="14"/>
    </row>
    <row r="9" spans="1:15" x14ac:dyDescent="0.25">
      <c r="A9" s="14"/>
      <c r="B9" s="14"/>
      <c r="C9" s="14"/>
      <c r="D9" s="14"/>
      <c r="E9" s="14"/>
      <c r="F9" s="14"/>
      <c r="G9" s="14"/>
      <c r="H9" s="14"/>
      <c r="I9" s="14"/>
      <c r="J9" s="14"/>
      <c r="K9" s="14"/>
    </row>
    <row r="10" spans="1:15" x14ac:dyDescent="0.25">
      <c r="A10" s="14"/>
      <c r="B10" s="14"/>
      <c r="C10" s="14"/>
      <c r="D10" s="14"/>
      <c r="E10" s="14"/>
      <c r="F10" s="14"/>
      <c r="G10" s="14"/>
      <c r="H10" s="14"/>
      <c r="I10" s="14"/>
      <c r="J10" s="14"/>
      <c r="K10" s="14"/>
    </row>
    <row r="12" spans="1:15" x14ac:dyDescent="0.25">
      <c r="A12" s="63" t="s">
        <v>668</v>
      </c>
      <c r="B12" s="64" t="s">
        <v>484</v>
      </c>
      <c r="C12" s="64" t="s">
        <v>396</v>
      </c>
      <c r="D12" s="64" t="s">
        <v>397</v>
      </c>
      <c r="E12" s="64" t="s">
        <v>398</v>
      </c>
      <c r="F12" s="64" t="s">
        <v>399</v>
      </c>
      <c r="G12" s="64" t="s">
        <v>400</v>
      </c>
      <c r="H12" s="64" t="s">
        <v>401</v>
      </c>
      <c r="I12" s="65" t="s">
        <v>650</v>
      </c>
      <c r="J12" s="64" t="s">
        <v>671</v>
      </c>
      <c r="K12" s="64" t="s">
        <v>759</v>
      </c>
    </row>
    <row r="13" spans="1:15" x14ac:dyDescent="0.25">
      <c r="A13" s="45" t="s">
        <v>510</v>
      </c>
      <c r="B13" s="11"/>
      <c r="C13" s="11"/>
      <c r="D13" s="11"/>
      <c r="E13" s="11"/>
      <c r="F13" s="11"/>
      <c r="G13" s="11"/>
      <c r="H13" s="11"/>
      <c r="I13" s="11"/>
      <c r="J13" s="11"/>
      <c r="K13" s="11"/>
    </row>
    <row r="14" spans="1:15" x14ac:dyDescent="0.25">
      <c r="A14" s="46" t="s">
        <v>747</v>
      </c>
      <c r="B14" s="11">
        <v>23</v>
      </c>
      <c r="C14" s="11">
        <v>20</v>
      </c>
      <c r="D14" s="11">
        <v>17</v>
      </c>
      <c r="E14" s="11">
        <v>15</v>
      </c>
      <c r="F14" s="11">
        <v>16</v>
      </c>
      <c r="G14" s="11">
        <v>15</v>
      </c>
      <c r="H14" s="11">
        <v>14</v>
      </c>
      <c r="I14" s="11">
        <v>15</v>
      </c>
      <c r="J14" s="11">
        <v>14</v>
      </c>
      <c r="K14" s="11">
        <v>13</v>
      </c>
    </row>
    <row r="15" spans="1:15" x14ac:dyDescent="0.25">
      <c r="A15" s="46" t="s">
        <v>748</v>
      </c>
      <c r="B15" s="11">
        <v>36</v>
      </c>
      <c r="C15" s="11">
        <v>33</v>
      </c>
      <c r="D15" s="11">
        <v>28</v>
      </c>
      <c r="E15" s="11">
        <v>25</v>
      </c>
      <c r="F15" s="11">
        <v>22</v>
      </c>
      <c r="G15" s="11">
        <v>18</v>
      </c>
      <c r="H15" s="11">
        <v>22</v>
      </c>
      <c r="I15" s="11">
        <v>11</v>
      </c>
      <c r="J15" s="11">
        <v>14</v>
      </c>
      <c r="K15" s="11">
        <v>18</v>
      </c>
    </row>
    <row r="16" spans="1:15" x14ac:dyDescent="0.25">
      <c r="A16" s="45" t="s">
        <v>517</v>
      </c>
      <c r="B16" s="11">
        <v>59</v>
      </c>
      <c r="C16" s="11">
        <v>53</v>
      </c>
      <c r="D16" s="11">
        <v>45</v>
      </c>
      <c r="E16" s="11">
        <v>40</v>
      </c>
      <c r="F16" s="11">
        <v>38</v>
      </c>
      <c r="G16" s="11">
        <v>33</v>
      </c>
      <c r="H16" s="11">
        <v>36</v>
      </c>
      <c r="I16" s="11">
        <v>26</v>
      </c>
      <c r="J16" s="11">
        <v>28</v>
      </c>
      <c r="K16" s="11">
        <v>31</v>
      </c>
    </row>
    <row r="17" spans="1:11" x14ac:dyDescent="0.25">
      <c r="A17" s="45" t="s">
        <v>511</v>
      </c>
      <c r="B17" s="11"/>
      <c r="C17" s="11"/>
      <c r="D17" s="11"/>
      <c r="E17" s="11"/>
      <c r="F17" s="11"/>
      <c r="G17" s="11"/>
      <c r="H17" s="11"/>
      <c r="I17" s="11"/>
      <c r="J17" s="11"/>
      <c r="K17" s="11"/>
    </row>
    <row r="18" spans="1:11" x14ac:dyDescent="0.25">
      <c r="A18" s="46" t="s">
        <v>747</v>
      </c>
      <c r="B18" s="11">
        <v>0</v>
      </c>
      <c r="C18" s="11">
        <v>0</v>
      </c>
      <c r="D18" s="11">
        <v>2</v>
      </c>
      <c r="E18" s="11">
        <v>2</v>
      </c>
      <c r="F18" s="11">
        <v>2</v>
      </c>
      <c r="G18" s="11">
        <v>4</v>
      </c>
      <c r="H18" s="11">
        <v>4</v>
      </c>
      <c r="I18" s="11">
        <v>3</v>
      </c>
      <c r="J18" s="11">
        <v>4</v>
      </c>
      <c r="K18" s="11">
        <v>4</v>
      </c>
    </row>
    <row r="19" spans="1:11" x14ac:dyDescent="0.25">
      <c r="A19" s="46" t="s">
        <v>748</v>
      </c>
      <c r="B19" s="11">
        <v>2</v>
      </c>
      <c r="C19" s="11">
        <v>1</v>
      </c>
      <c r="D19" s="11">
        <v>1</v>
      </c>
      <c r="E19" s="11">
        <v>1</v>
      </c>
      <c r="F19" s="11">
        <v>0</v>
      </c>
      <c r="G19" s="11">
        <v>0</v>
      </c>
      <c r="H19" s="11">
        <v>1</v>
      </c>
      <c r="I19" s="11">
        <v>1</v>
      </c>
      <c r="J19" s="11">
        <v>2</v>
      </c>
      <c r="K19" s="11">
        <v>4</v>
      </c>
    </row>
    <row r="20" spans="1:11" x14ac:dyDescent="0.25">
      <c r="A20" s="45" t="s">
        <v>518</v>
      </c>
      <c r="B20" s="11">
        <v>2</v>
      </c>
      <c r="C20" s="11">
        <v>1</v>
      </c>
      <c r="D20" s="11">
        <v>3</v>
      </c>
      <c r="E20" s="11">
        <v>3</v>
      </c>
      <c r="F20" s="11">
        <v>2</v>
      </c>
      <c r="G20" s="11">
        <v>4</v>
      </c>
      <c r="H20" s="11">
        <v>5</v>
      </c>
      <c r="I20" s="11">
        <v>4</v>
      </c>
      <c r="J20" s="11">
        <v>6</v>
      </c>
      <c r="K20" s="11">
        <v>8</v>
      </c>
    </row>
    <row r="21" spans="1:11" x14ac:dyDescent="0.25">
      <c r="A21" s="45" t="s">
        <v>512</v>
      </c>
      <c r="B21" s="11"/>
      <c r="C21" s="11"/>
      <c r="D21" s="11"/>
      <c r="E21" s="11"/>
      <c r="F21" s="11"/>
      <c r="G21" s="11"/>
      <c r="H21" s="11"/>
      <c r="I21" s="11"/>
      <c r="J21" s="11"/>
      <c r="K21" s="11"/>
    </row>
    <row r="22" spans="1:11" x14ac:dyDescent="0.25">
      <c r="A22" s="46" t="s">
        <v>747</v>
      </c>
      <c r="B22" s="11">
        <v>10</v>
      </c>
      <c r="C22" s="11">
        <v>7</v>
      </c>
      <c r="D22" s="11">
        <v>6</v>
      </c>
      <c r="E22" s="11">
        <v>7</v>
      </c>
      <c r="F22" s="11">
        <v>9</v>
      </c>
      <c r="G22" s="11">
        <v>9</v>
      </c>
      <c r="H22" s="11">
        <v>8</v>
      </c>
      <c r="I22" s="11">
        <v>6</v>
      </c>
      <c r="J22" s="11">
        <v>4</v>
      </c>
      <c r="K22" s="11">
        <v>10</v>
      </c>
    </row>
    <row r="23" spans="1:11" x14ac:dyDescent="0.25">
      <c r="A23" s="46" t="s">
        <v>748</v>
      </c>
      <c r="B23" s="11">
        <v>11</v>
      </c>
      <c r="C23" s="11">
        <v>14</v>
      </c>
      <c r="D23" s="11">
        <v>9</v>
      </c>
      <c r="E23" s="11">
        <v>8</v>
      </c>
      <c r="F23" s="11">
        <v>8</v>
      </c>
      <c r="G23" s="11">
        <v>12</v>
      </c>
      <c r="H23" s="11">
        <v>9</v>
      </c>
      <c r="I23" s="11">
        <v>13</v>
      </c>
      <c r="J23" s="11">
        <v>19</v>
      </c>
      <c r="K23" s="11">
        <v>17</v>
      </c>
    </row>
    <row r="24" spans="1:11" x14ac:dyDescent="0.25">
      <c r="A24" s="45" t="s">
        <v>519</v>
      </c>
      <c r="B24" s="11">
        <v>21</v>
      </c>
      <c r="C24" s="11">
        <v>21</v>
      </c>
      <c r="D24" s="11">
        <v>15</v>
      </c>
      <c r="E24" s="11">
        <v>15</v>
      </c>
      <c r="F24" s="11">
        <v>17</v>
      </c>
      <c r="G24" s="11">
        <v>21</v>
      </c>
      <c r="H24" s="11">
        <v>17</v>
      </c>
      <c r="I24" s="11">
        <v>19</v>
      </c>
      <c r="J24" s="11">
        <v>23</v>
      </c>
      <c r="K24" s="11">
        <v>27</v>
      </c>
    </row>
    <row r="25" spans="1:11" x14ac:dyDescent="0.25">
      <c r="A25" s="45" t="s">
        <v>513</v>
      </c>
      <c r="B25" s="11"/>
      <c r="C25" s="11"/>
      <c r="D25" s="11"/>
      <c r="E25" s="11"/>
      <c r="F25" s="11"/>
      <c r="G25" s="11"/>
      <c r="H25" s="11"/>
      <c r="I25" s="11"/>
      <c r="J25" s="11"/>
      <c r="K25" s="11"/>
    </row>
    <row r="26" spans="1:11" x14ac:dyDescent="0.25">
      <c r="A26" s="46" t="s">
        <v>747</v>
      </c>
      <c r="B26" s="11">
        <v>11</v>
      </c>
      <c r="C26" s="11">
        <v>7</v>
      </c>
      <c r="D26" s="11">
        <v>2</v>
      </c>
      <c r="E26" s="11">
        <v>2</v>
      </c>
      <c r="F26" s="11">
        <v>4</v>
      </c>
      <c r="G26" s="11">
        <v>4</v>
      </c>
      <c r="H26" s="11">
        <v>6</v>
      </c>
      <c r="I26" s="11">
        <v>6</v>
      </c>
      <c r="J26" s="11">
        <v>9</v>
      </c>
      <c r="K26" s="11">
        <v>7</v>
      </c>
    </row>
    <row r="27" spans="1:11" x14ac:dyDescent="0.25">
      <c r="A27" s="46" t="s">
        <v>748</v>
      </c>
      <c r="B27" s="11">
        <v>11</v>
      </c>
      <c r="C27" s="11">
        <v>6</v>
      </c>
      <c r="D27" s="11">
        <v>8</v>
      </c>
      <c r="E27" s="11">
        <v>5</v>
      </c>
      <c r="F27" s="11">
        <v>5</v>
      </c>
      <c r="G27" s="11">
        <v>11</v>
      </c>
      <c r="H27" s="11">
        <v>15</v>
      </c>
      <c r="I27" s="11">
        <v>10</v>
      </c>
      <c r="J27" s="11">
        <v>13</v>
      </c>
      <c r="K27" s="11">
        <v>17</v>
      </c>
    </row>
    <row r="28" spans="1:11" x14ac:dyDescent="0.25">
      <c r="A28" s="45" t="s">
        <v>520</v>
      </c>
      <c r="B28" s="11">
        <v>22</v>
      </c>
      <c r="C28" s="11">
        <v>13</v>
      </c>
      <c r="D28" s="11">
        <v>10</v>
      </c>
      <c r="E28" s="11">
        <v>7</v>
      </c>
      <c r="F28" s="11">
        <v>9</v>
      </c>
      <c r="G28" s="11">
        <v>15</v>
      </c>
      <c r="H28" s="11">
        <v>21</v>
      </c>
      <c r="I28" s="11">
        <v>16</v>
      </c>
      <c r="J28" s="11">
        <v>22</v>
      </c>
      <c r="K28" s="11">
        <v>24</v>
      </c>
    </row>
    <row r="29" spans="1:11" x14ac:dyDescent="0.25">
      <c r="A29" s="45" t="s">
        <v>514</v>
      </c>
      <c r="B29" s="11"/>
      <c r="C29" s="11"/>
      <c r="D29" s="11"/>
      <c r="E29" s="11"/>
      <c r="F29" s="11"/>
      <c r="G29" s="11"/>
      <c r="H29" s="11"/>
      <c r="I29" s="11"/>
      <c r="J29" s="11"/>
      <c r="K29" s="11"/>
    </row>
    <row r="30" spans="1:11" x14ac:dyDescent="0.25">
      <c r="A30" s="46" t="s">
        <v>747</v>
      </c>
      <c r="B30" s="11">
        <v>7</v>
      </c>
      <c r="C30" s="11">
        <v>6</v>
      </c>
      <c r="D30" s="11">
        <v>5</v>
      </c>
      <c r="E30" s="11">
        <v>2</v>
      </c>
      <c r="F30" s="11">
        <v>3</v>
      </c>
      <c r="G30" s="11">
        <v>2</v>
      </c>
      <c r="H30" s="11">
        <v>6</v>
      </c>
      <c r="I30" s="11">
        <v>5</v>
      </c>
      <c r="J30" s="11">
        <v>8</v>
      </c>
      <c r="K30" s="11">
        <v>6</v>
      </c>
    </row>
    <row r="31" spans="1:11" x14ac:dyDescent="0.25">
      <c r="A31" s="46" t="s">
        <v>748</v>
      </c>
      <c r="B31" s="11">
        <v>11</v>
      </c>
      <c r="C31" s="11">
        <v>10</v>
      </c>
      <c r="D31" s="11">
        <v>11</v>
      </c>
      <c r="E31" s="11">
        <v>8</v>
      </c>
      <c r="F31" s="11">
        <v>11</v>
      </c>
      <c r="G31" s="11">
        <v>6</v>
      </c>
      <c r="H31" s="11">
        <v>9</v>
      </c>
      <c r="I31" s="11">
        <v>11</v>
      </c>
      <c r="J31" s="11">
        <v>16</v>
      </c>
      <c r="K31" s="11">
        <v>14</v>
      </c>
    </row>
    <row r="32" spans="1:11" x14ac:dyDescent="0.25">
      <c r="A32" s="45" t="s">
        <v>521</v>
      </c>
      <c r="B32" s="11">
        <v>18</v>
      </c>
      <c r="C32" s="11">
        <v>16</v>
      </c>
      <c r="D32" s="11">
        <v>16</v>
      </c>
      <c r="E32" s="11">
        <v>10</v>
      </c>
      <c r="F32" s="11">
        <v>14</v>
      </c>
      <c r="G32" s="11">
        <v>8</v>
      </c>
      <c r="H32" s="11">
        <v>15</v>
      </c>
      <c r="I32" s="11">
        <v>16</v>
      </c>
      <c r="J32" s="11">
        <v>24</v>
      </c>
      <c r="K32" s="11">
        <v>20</v>
      </c>
    </row>
    <row r="33" spans="1:11" x14ac:dyDescent="0.25">
      <c r="A33" s="45" t="s">
        <v>515</v>
      </c>
      <c r="B33" s="11"/>
      <c r="C33" s="11"/>
      <c r="D33" s="11"/>
      <c r="E33" s="11"/>
      <c r="F33" s="11"/>
      <c r="G33" s="11"/>
      <c r="H33" s="11"/>
      <c r="I33" s="11"/>
      <c r="J33" s="11"/>
      <c r="K33" s="11"/>
    </row>
    <row r="34" spans="1:11" x14ac:dyDescent="0.25">
      <c r="A34" s="46" t="s">
        <v>747</v>
      </c>
      <c r="B34" s="11">
        <v>156</v>
      </c>
      <c r="C34" s="11">
        <v>163</v>
      </c>
      <c r="D34" s="11">
        <v>149</v>
      </c>
      <c r="E34" s="11">
        <v>140</v>
      </c>
      <c r="F34" s="11">
        <v>157</v>
      </c>
      <c r="G34" s="11">
        <v>158</v>
      </c>
      <c r="H34" s="11">
        <v>182</v>
      </c>
      <c r="I34" s="11">
        <v>176</v>
      </c>
      <c r="J34" s="11">
        <v>182</v>
      </c>
      <c r="K34" s="11">
        <v>194</v>
      </c>
    </row>
    <row r="35" spans="1:11" x14ac:dyDescent="0.25">
      <c r="A35" s="46" t="s">
        <v>748</v>
      </c>
      <c r="B35" s="11">
        <v>321</v>
      </c>
      <c r="C35" s="11">
        <v>315</v>
      </c>
      <c r="D35" s="11">
        <v>310</v>
      </c>
      <c r="E35" s="11">
        <v>314</v>
      </c>
      <c r="F35" s="11">
        <v>319</v>
      </c>
      <c r="G35" s="11">
        <v>334</v>
      </c>
      <c r="H35" s="11">
        <v>374</v>
      </c>
      <c r="I35" s="11">
        <v>386</v>
      </c>
      <c r="J35" s="11">
        <v>371</v>
      </c>
      <c r="K35" s="11">
        <v>398</v>
      </c>
    </row>
    <row r="36" spans="1:11" x14ac:dyDescent="0.25">
      <c r="A36" s="45" t="s">
        <v>522</v>
      </c>
      <c r="B36" s="11">
        <v>477</v>
      </c>
      <c r="C36" s="11">
        <v>478</v>
      </c>
      <c r="D36" s="11">
        <v>459</v>
      </c>
      <c r="E36" s="11">
        <v>454</v>
      </c>
      <c r="F36" s="11">
        <v>476</v>
      </c>
      <c r="G36" s="11">
        <v>492</v>
      </c>
      <c r="H36" s="11">
        <v>556</v>
      </c>
      <c r="I36" s="11">
        <v>562</v>
      </c>
      <c r="J36" s="11">
        <v>553</v>
      </c>
      <c r="K36" s="11">
        <v>592</v>
      </c>
    </row>
    <row r="37" spans="1:11" x14ac:dyDescent="0.25">
      <c r="A37" s="45" t="s">
        <v>459</v>
      </c>
      <c r="B37" s="11"/>
      <c r="C37" s="11"/>
      <c r="D37" s="11"/>
      <c r="E37" s="11"/>
      <c r="F37" s="11"/>
      <c r="G37" s="11"/>
      <c r="H37" s="11"/>
      <c r="I37" s="11"/>
      <c r="J37" s="11"/>
      <c r="K37" s="11"/>
    </row>
    <row r="38" spans="1:11" x14ac:dyDescent="0.25">
      <c r="A38" s="46" t="s">
        <v>747</v>
      </c>
      <c r="B38" s="11">
        <v>12</v>
      </c>
      <c r="C38" s="11">
        <v>13</v>
      </c>
      <c r="D38" s="11">
        <v>13</v>
      </c>
      <c r="E38" s="11">
        <v>14</v>
      </c>
      <c r="F38" s="11">
        <v>16</v>
      </c>
      <c r="G38" s="11">
        <v>10</v>
      </c>
      <c r="H38" s="11">
        <v>8</v>
      </c>
      <c r="I38" s="11">
        <v>9</v>
      </c>
      <c r="J38" s="11">
        <v>9</v>
      </c>
      <c r="K38" s="11">
        <v>8</v>
      </c>
    </row>
    <row r="39" spans="1:11" x14ac:dyDescent="0.25">
      <c r="A39" s="46" t="s">
        <v>748</v>
      </c>
      <c r="B39" s="11">
        <v>4</v>
      </c>
      <c r="C39" s="11">
        <v>4</v>
      </c>
      <c r="D39" s="11">
        <v>5</v>
      </c>
      <c r="E39" s="11">
        <v>6</v>
      </c>
      <c r="F39" s="11">
        <v>10</v>
      </c>
      <c r="G39" s="11">
        <v>9</v>
      </c>
      <c r="H39" s="11">
        <v>14</v>
      </c>
      <c r="I39" s="11">
        <v>19</v>
      </c>
      <c r="J39" s="11">
        <v>19</v>
      </c>
      <c r="K39" s="11">
        <v>11</v>
      </c>
    </row>
    <row r="40" spans="1:11" x14ac:dyDescent="0.25">
      <c r="A40" s="45" t="s">
        <v>523</v>
      </c>
      <c r="B40" s="11">
        <v>16</v>
      </c>
      <c r="C40" s="11">
        <v>17</v>
      </c>
      <c r="D40" s="11">
        <v>18</v>
      </c>
      <c r="E40" s="11">
        <v>20</v>
      </c>
      <c r="F40" s="11">
        <v>26</v>
      </c>
      <c r="G40" s="11">
        <v>19</v>
      </c>
      <c r="H40" s="11">
        <v>22</v>
      </c>
      <c r="I40" s="11">
        <v>28</v>
      </c>
      <c r="J40" s="11">
        <v>28</v>
      </c>
      <c r="K40" s="11">
        <v>19</v>
      </c>
    </row>
    <row r="41" spans="1:11" x14ac:dyDescent="0.25">
      <c r="A41" s="45" t="s">
        <v>516</v>
      </c>
      <c r="B41" s="11"/>
      <c r="C41" s="11"/>
      <c r="D41" s="11"/>
      <c r="E41" s="11"/>
      <c r="F41" s="11"/>
      <c r="G41" s="11"/>
      <c r="H41" s="11"/>
      <c r="I41" s="11"/>
      <c r="J41" s="11"/>
      <c r="K41" s="11"/>
    </row>
    <row r="42" spans="1:11" x14ac:dyDescent="0.25">
      <c r="A42" s="46" t="s">
        <v>747</v>
      </c>
      <c r="B42" s="11">
        <v>219</v>
      </c>
      <c r="C42" s="11">
        <v>216</v>
      </c>
      <c r="D42" s="11">
        <v>194</v>
      </c>
      <c r="E42" s="11">
        <v>182</v>
      </c>
      <c r="F42" s="11">
        <v>207</v>
      </c>
      <c r="G42" s="11">
        <v>202</v>
      </c>
      <c r="H42" s="11">
        <v>228</v>
      </c>
      <c r="I42" s="11">
        <v>220</v>
      </c>
      <c r="J42" s="11">
        <v>230</v>
      </c>
      <c r="K42" s="11">
        <v>242</v>
      </c>
    </row>
    <row r="43" spans="1:11" x14ac:dyDescent="0.25">
      <c r="A43" s="46" t="s">
        <v>748</v>
      </c>
      <c r="B43" s="11">
        <v>396</v>
      </c>
      <c r="C43" s="11">
        <v>383</v>
      </c>
      <c r="D43" s="11">
        <v>372</v>
      </c>
      <c r="E43" s="11">
        <v>367</v>
      </c>
      <c r="F43" s="11">
        <v>375</v>
      </c>
      <c r="G43" s="11">
        <v>390</v>
      </c>
      <c r="H43" s="11">
        <v>444</v>
      </c>
      <c r="I43" s="11">
        <v>451</v>
      </c>
      <c r="J43" s="11">
        <v>454</v>
      </c>
      <c r="K43" s="11">
        <v>479</v>
      </c>
    </row>
    <row r="44" spans="1:11" x14ac:dyDescent="0.25">
      <c r="A44" s="45" t="s">
        <v>524</v>
      </c>
      <c r="B44" s="11">
        <v>615</v>
      </c>
      <c r="C44" s="11">
        <v>599</v>
      </c>
      <c r="D44" s="11">
        <v>566</v>
      </c>
      <c r="E44" s="11">
        <v>549</v>
      </c>
      <c r="F44" s="11">
        <v>582</v>
      </c>
      <c r="G44" s="11">
        <v>592</v>
      </c>
      <c r="H44" s="11">
        <v>672</v>
      </c>
      <c r="I44" s="11">
        <v>671</v>
      </c>
      <c r="J44" s="11">
        <v>684</v>
      </c>
      <c r="K44" s="11">
        <v>721</v>
      </c>
    </row>
    <row r="45" spans="1:11" x14ac:dyDescent="0.25">
      <c r="A45" s="45" t="s">
        <v>318</v>
      </c>
      <c r="B45" s="11"/>
      <c r="C45" s="11"/>
      <c r="D45" s="11"/>
      <c r="E45" s="11"/>
      <c r="F45" s="11"/>
      <c r="G45" s="11"/>
      <c r="H45" s="11"/>
      <c r="I45" s="11"/>
      <c r="J45" s="11"/>
      <c r="K45" s="11"/>
    </row>
    <row r="46" spans="1:11" x14ac:dyDescent="0.25">
      <c r="A46" s="46" t="s">
        <v>747</v>
      </c>
      <c r="B46" s="11">
        <v>204</v>
      </c>
      <c r="C46" s="11">
        <v>206</v>
      </c>
      <c r="D46" s="11">
        <v>190</v>
      </c>
      <c r="E46" s="11">
        <v>202</v>
      </c>
      <c r="F46" s="11">
        <v>213</v>
      </c>
      <c r="G46" s="11">
        <v>181</v>
      </c>
      <c r="H46" s="11">
        <v>157</v>
      </c>
      <c r="I46" s="11">
        <v>152</v>
      </c>
      <c r="J46" s="11">
        <v>194</v>
      </c>
      <c r="K46" s="11">
        <v>213</v>
      </c>
    </row>
    <row r="47" spans="1:11" x14ac:dyDescent="0.25">
      <c r="A47" s="46" t="s">
        <v>748</v>
      </c>
      <c r="B47" s="11">
        <v>623</v>
      </c>
      <c r="C47" s="11">
        <v>716</v>
      </c>
      <c r="D47" s="11">
        <v>685</v>
      </c>
      <c r="E47" s="11">
        <v>651</v>
      </c>
      <c r="F47" s="11">
        <v>580</v>
      </c>
      <c r="G47" s="11">
        <v>504</v>
      </c>
      <c r="H47" s="11">
        <v>404</v>
      </c>
      <c r="I47" s="11">
        <v>408</v>
      </c>
      <c r="J47" s="11">
        <v>486</v>
      </c>
      <c r="K47" s="11">
        <v>487</v>
      </c>
    </row>
    <row r="48" spans="1:11" x14ac:dyDescent="0.25">
      <c r="A48" s="45" t="s">
        <v>493</v>
      </c>
      <c r="B48" s="11">
        <v>827</v>
      </c>
      <c r="C48" s="11">
        <v>922</v>
      </c>
      <c r="D48" s="11">
        <v>875</v>
      </c>
      <c r="E48" s="11">
        <v>853</v>
      </c>
      <c r="F48" s="11">
        <v>793</v>
      </c>
      <c r="G48" s="11">
        <v>685</v>
      </c>
      <c r="H48" s="11">
        <v>561</v>
      </c>
      <c r="I48" s="11">
        <v>560</v>
      </c>
      <c r="J48" s="11">
        <v>680</v>
      </c>
      <c r="K48" s="11">
        <v>700</v>
      </c>
    </row>
    <row r="49" spans="1:11" x14ac:dyDescent="0.25">
      <c r="A49" s="45" t="s">
        <v>390</v>
      </c>
      <c r="B49" s="11"/>
      <c r="C49" s="11"/>
      <c r="D49" s="11"/>
      <c r="E49" s="11"/>
      <c r="F49" s="11"/>
      <c r="G49" s="11"/>
      <c r="H49" s="11"/>
      <c r="I49" s="11"/>
      <c r="J49" s="11"/>
      <c r="K49" s="11"/>
    </row>
    <row r="50" spans="1:11" x14ac:dyDescent="0.25">
      <c r="A50" s="46" t="s">
        <v>747</v>
      </c>
      <c r="B50" s="11">
        <v>423</v>
      </c>
      <c r="C50" s="11">
        <v>422</v>
      </c>
      <c r="D50" s="11">
        <v>384</v>
      </c>
      <c r="E50" s="11">
        <v>384</v>
      </c>
      <c r="F50" s="11">
        <v>420</v>
      </c>
      <c r="G50" s="11">
        <v>383</v>
      </c>
      <c r="H50" s="11">
        <v>385</v>
      </c>
      <c r="I50" s="11">
        <v>372</v>
      </c>
      <c r="J50" s="11">
        <v>424</v>
      </c>
      <c r="K50" s="11">
        <v>455</v>
      </c>
    </row>
    <row r="51" spans="1:11" x14ac:dyDescent="0.25">
      <c r="A51" s="46" t="s">
        <v>748</v>
      </c>
      <c r="B51" s="11">
        <v>1019</v>
      </c>
      <c r="C51" s="11">
        <v>1099</v>
      </c>
      <c r="D51" s="11">
        <v>1057</v>
      </c>
      <c r="E51" s="11">
        <v>1018</v>
      </c>
      <c r="F51" s="11">
        <v>955</v>
      </c>
      <c r="G51" s="11">
        <v>894</v>
      </c>
      <c r="H51" s="11">
        <v>848</v>
      </c>
      <c r="I51" s="11">
        <v>859</v>
      </c>
      <c r="J51" s="11">
        <v>940</v>
      </c>
      <c r="K51" s="11">
        <v>966</v>
      </c>
    </row>
    <row r="52" spans="1:11" ht="15.75" thickBot="1" x14ac:dyDescent="0.3">
      <c r="A52" s="18" t="s">
        <v>407</v>
      </c>
      <c r="B52" s="19">
        <v>1442</v>
      </c>
      <c r="C52" s="19">
        <v>1521</v>
      </c>
      <c r="D52" s="19">
        <v>1441</v>
      </c>
      <c r="E52" s="19">
        <v>1402</v>
      </c>
      <c r="F52" s="19">
        <v>1375</v>
      </c>
      <c r="G52" s="19">
        <v>1277</v>
      </c>
      <c r="H52" s="19">
        <v>1233</v>
      </c>
      <c r="I52" s="19">
        <v>1231</v>
      </c>
      <c r="J52" s="19">
        <v>1364</v>
      </c>
      <c r="K52" s="19">
        <v>1421</v>
      </c>
    </row>
    <row r="53" spans="1:11" ht="15.75" thickTop="1" x14ac:dyDescent="0.25"/>
  </sheetData>
  <hyperlinks>
    <hyperlink ref="M2:O3" location="'Table of Contents'!A1" display="Click here to return to Table of Contents" xr:uid="{D9FEF616-CB55-463D-B948-7F6B3AF45BA3}"/>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746DB-612F-457C-8A29-DBB8E6388DE6}">
  <sheetPr>
    <tabColor rgb="FF0070C0"/>
  </sheetPr>
  <dimension ref="A1:Y42"/>
  <sheetViews>
    <sheetView workbookViewId="0"/>
  </sheetViews>
  <sheetFormatPr defaultRowHeight="15" x14ac:dyDescent="0.25"/>
  <cols>
    <col min="14" max="14" width="20.28515625" bestFit="1" customWidth="1"/>
    <col min="15" max="19" width="5.42578125" bestFit="1" customWidth="1"/>
    <col min="20" max="20" width="11.5703125" bestFit="1" customWidth="1"/>
  </cols>
  <sheetData>
    <row r="1" spans="1:25" x14ac:dyDescent="0.25">
      <c r="A1" s="10" t="s">
        <v>310</v>
      </c>
      <c r="B1" s="10" t="s">
        <v>289</v>
      </c>
      <c r="C1" t="s">
        <v>31</v>
      </c>
      <c r="D1" t="s">
        <v>32</v>
      </c>
      <c r="E1" t="s">
        <v>33</v>
      </c>
      <c r="F1" t="s">
        <v>34</v>
      </c>
      <c r="G1" t="s">
        <v>35</v>
      </c>
      <c r="H1" t="s">
        <v>36</v>
      </c>
      <c r="I1" t="s">
        <v>325</v>
      </c>
      <c r="J1" t="s">
        <v>326</v>
      </c>
      <c r="K1" t="s">
        <v>327</v>
      </c>
      <c r="L1" t="s">
        <v>386</v>
      </c>
      <c r="N1" t="s">
        <v>395</v>
      </c>
    </row>
    <row r="2" spans="1:25" x14ac:dyDescent="0.25">
      <c r="A2" s="10" t="s">
        <v>37</v>
      </c>
      <c r="B2" s="10" t="s">
        <v>291</v>
      </c>
      <c r="C2" t="s">
        <v>39</v>
      </c>
      <c r="D2" t="s">
        <v>39</v>
      </c>
      <c r="E2" t="s">
        <v>39</v>
      </c>
      <c r="F2" t="s">
        <v>39</v>
      </c>
      <c r="G2" t="s">
        <v>39</v>
      </c>
      <c r="H2" t="s">
        <v>39</v>
      </c>
      <c r="I2" t="s">
        <v>39</v>
      </c>
      <c r="J2" t="s">
        <v>39</v>
      </c>
      <c r="K2" t="s">
        <v>39</v>
      </c>
      <c r="L2" t="s">
        <v>39</v>
      </c>
      <c r="N2" t="s">
        <v>470</v>
      </c>
      <c r="O2" s="10" t="s">
        <v>441</v>
      </c>
      <c r="P2">
        <v>2014</v>
      </c>
      <c r="Q2">
        <v>2015</v>
      </c>
      <c r="R2">
        <v>2016</v>
      </c>
      <c r="S2">
        <v>2017</v>
      </c>
      <c r="T2">
        <v>2018</v>
      </c>
      <c r="U2">
        <v>2019</v>
      </c>
      <c r="V2">
        <v>2020</v>
      </c>
      <c r="W2">
        <v>2021</v>
      </c>
      <c r="X2">
        <v>2022</v>
      </c>
      <c r="Y2">
        <v>2023</v>
      </c>
    </row>
    <row r="3" spans="1:25" x14ac:dyDescent="0.25">
      <c r="A3" s="10">
        <v>0</v>
      </c>
      <c r="B3" s="10" t="s">
        <v>293</v>
      </c>
      <c r="C3">
        <v>23</v>
      </c>
      <c r="D3">
        <v>20</v>
      </c>
      <c r="E3">
        <v>17</v>
      </c>
      <c r="F3">
        <v>15</v>
      </c>
      <c r="G3">
        <v>16</v>
      </c>
      <c r="H3">
        <v>15</v>
      </c>
      <c r="I3">
        <v>14</v>
      </c>
      <c r="J3">
        <v>15</v>
      </c>
      <c r="K3">
        <v>14</v>
      </c>
      <c r="L3">
        <v>13</v>
      </c>
      <c r="N3" t="s">
        <v>510</v>
      </c>
      <c r="O3" s="10" t="s">
        <v>721</v>
      </c>
      <c r="P3">
        <f>C3</f>
        <v>23</v>
      </c>
      <c r="Q3">
        <f t="shared" ref="Q3:Y3" si="0">D3</f>
        <v>20</v>
      </c>
      <c r="R3">
        <f t="shared" si="0"/>
        <v>17</v>
      </c>
      <c r="S3">
        <f t="shared" si="0"/>
        <v>15</v>
      </c>
      <c r="T3">
        <f t="shared" si="0"/>
        <v>16</v>
      </c>
      <c r="U3">
        <f t="shared" si="0"/>
        <v>15</v>
      </c>
      <c r="V3">
        <f t="shared" si="0"/>
        <v>14</v>
      </c>
      <c r="W3">
        <f t="shared" si="0"/>
        <v>15</v>
      </c>
      <c r="X3">
        <f t="shared" si="0"/>
        <v>14</v>
      </c>
      <c r="Y3">
        <f t="shared" si="0"/>
        <v>13</v>
      </c>
    </row>
    <row r="4" spans="1:25" x14ac:dyDescent="0.25">
      <c r="B4" s="10" t="s">
        <v>294</v>
      </c>
      <c r="C4">
        <v>36</v>
      </c>
      <c r="D4">
        <v>33</v>
      </c>
      <c r="E4">
        <v>28</v>
      </c>
      <c r="F4">
        <v>25</v>
      </c>
      <c r="G4">
        <v>22</v>
      </c>
      <c r="H4">
        <v>18</v>
      </c>
      <c r="I4">
        <v>22</v>
      </c>
      <c r="J4">
        <v>11</v>
      </c>
      <c r="K4">
        <v>14</v>
      </c>
      <c r="L4">
        <v>18</v>
      </c>
      <c r="N4" t="s">
        <v>510</v>
      </c>
      <c r="O4" s="10" t="s">
        <v>720</v>
      </c>
      <c r="P4">
        <f>C4</f>
        <v>36</v>
      </c>
      <c r="Q4">
        <f t="shared" ref="Q4" si="1">D4</f>
        <v>33</v>
      </c>
      <c r="R4">
        <f t="shared" ref="R4" si="2">E4</f>
        <v>28</v>
      </c>
      <c r="S4">
        <f t="shared" ref="S4" si="3">F4</f>
        <v>25</v>
      </c>
      <c r="T4">
        <f t="shared" ref="T4" si="4">G4</f>
        <v>22</v>
      </c>
      <c r="U4">
        <f t="shared" ref="U4" si="5">H4</f>
        <v>18</v>
      </c>
      <c r="V4">
        <f t="shared" ref="V4" si="6">I4</f>
        <v>22</v>
      </c>
      <c r="W4">
        <f t="shared" ref="W4" si="7">J4</f>
        <v>11</v>
      </c>
      <c r="X4">
        <f t="shared" ref="X4" si="8">K4</f>
        <v>14</v>
      </c>
      <c r="Y4">
        <f t="shared" ref="Y4" si="9">L4</f>
        <v>18</v>
      </c>
    </row>
    <row r="5" spans="1:25" x14ac:dyDescent="0.25">
      <c r="B5" s="10" t="s">
        <v>295</v>
      </c>
      <c r="C5">
        <v>59</v>
      </c>
      <c r="D5">
        <v>53</v>
      </c>
      <c r="E5">
        <v>45</v>
      </c>
      <c r="F5">
        <v>40</v>
      </c>
      <c r="G5">
        <v>38</v>
      </c>
      <c r="H5">
        <v>33</v>
      </c>
      <c r="I5">
        <v>36</v>
      </c>
      <c r="J5">
        <v>26</v>
      </c>
      <c r="K5">
        <v>28</v>
      </c>
      <c r="L5">
        <v>31</v>
      </c>
      <c r="N5" t="s">
        <v>511</v>
      </c>
      <c r="O5" s="10" t="s">
        <v>721</v>
      </c>
      <c r="P5">
        <f>C7</f>
        <v>0</v>
      </c>
      <c r="Q5">
        <f t="shared" ref="Q5:Y5" si="10">D7</f>
        <v>0</v>
      </c>
      <c r="R5">
        <f t="shared" si="10"/>
        <v>2</v>
      </c>
      <c r="S5">
        <f t="shared" si="10"/>
        <v>2</v>
      </c>
      <c r="T5">
        <f t="shared" si="10"/>
        <v>2</v>
      </c>
      <c r="U5">
        <f t="shared" si="10"/>
        <v>4</v>
      </c>
      <c r="V5">
        <f t="shared" si="10"/>
        <v>4</v>
      </c>
      <c r="W5">
        <f t="shared" si="10"/>
        <v>3</v>
      </c>
      <c r="X5">
        <f t="shared" si="10"/>
        <v>4</v>
      </c>
      <c r="Y5">
        <f t="shared" si="10"/>
        <v>4</v>
      </c>
    </row>
    <row r="6" spans="1:25" x14ac:dyDescent="0.25">
      <c r="N6" t="s">
        <v>511</v>
      </c>
      <c r="O6" s="10" t="s">
        <v>720</v>
      </c>
      <c r="P6">
        <f>C8</f>
        <v>2</v>
      </c>
      <c r="Q6">
        <f t="shared" ref="Q6" si="11">D8</f>
        <v>1</v>
      </c>
      <c r="R6">
        <f t="shared" ref="R6" si="12">E8</f>
        <v>1</v>
      </c>
      <c r="S6">
        <f t="shared" ref="S6" si="13">F8</f>
        <v>1</v>
      </c>
      <c r="T6">
        <f t="shared" ref="T6" si="14">G8</f>
        <v>0</v>
      </c>
      <c r="U6">
        <f t="shared" ref="U6" si="15">H8</f>
        <v>0</v>
      </c>
      <c r="V6">
        <f t="shared" ref="V6" si="16">I8</f>
        <v>1</v>
      </c>
      <c r="W6">
        <f t="shared" ref="W6" si="17">J8</f>
        <v>1</v>
      </c>
      <c r="X6">
        <f t="shared" ref="X6" si="18">K8</f>
        <v>2</v>
      </c>
      <c r="Y6">
        <f t="shared" ref="Y6" si="19">L8</f>
        <v>4</v>
      </c>
    </row>
    <row r="7" spans="1:25" x14ac:dyDescent="0.25">
      <c r="A7" s="10">
        <v>1</v>
      </c>
      <c r="B7" s="10" t="s">
        <v>293</v>
      </c>
      <c r="C7">
        <v>0</v>
      </c>
      <c r="D7">
        <v>0</v>
      </c>
      <c r="E7">
        <v>2</v>
      </c>
      <c r="F7">
        <v>2</v>
      </c>
      <c r="G7">
        <v>2</v>
      </c>
      <c r="H7">
        <v>4</v>
      </c>
      <c r="I7">
        <v>4</v>
      </c>
      <c r="J7">
        <v>3</v>
      </c>
      <c r="K7">
        <v>4</v>
      </c>
      <c r="L7">
        <v>4</v>
      </c>
      <c r="N7" t="s">
        <v>512</v>
      </c>
      <c r="O7" s="10" t="s">
        <v>721</v>
      </c>
      <c r="P7">
        <f>C11</f>
        <v>10</v>
      </c>
      <c r="Q7">
        <f t="shared" ref="Q7:Y7" si="20">D11</f>
        <v>7</v>
      </c>
      <c r="R7">
        <f t="shared" si="20"/>
        <v>6</v>
      </c>
      <c r="S7">
        <f t="shared" si="20"/>
        <v>7</v>
      </c>
      <c r="T7">
        <f t="shared" si="20"/>
        <v>9</v>
      </c>
      <c r="U7">
        <f t="shared" si="20"/>
        <v>9</v>
      </c>
      <c r="V7">
        <f t="shared" si="20"/>
        <v>8</v>
      </c>
      <c r="W7">
        <f t="shared" si="20"/>
        <v>6</v>
      </c>
      <c r="X7">
        <f t="shared" si="20"/>
        <v>4</v>
      </c>
      <c r="Y7">
        <f t="shared" si="20"/>
        <v>10</v>
      </c>
    </row>
    <row r="8" spans="1:25" x14ac:dyDescent="0.25">
      <c r="B8" s="10" t="s">
        <v>294</v>
      </c>
      <c r="C8">
        <v>2</v>
      </c>
      <c r="D8">
        <v>1</v>
      </c>
      <c r="E8">
        <v>1</v>
      </c>
      <c r="F8">
        <v>1</v>
      </c>
      <c r="G8">
        <v>0</v>
      </c>
      <c r="H8">
        <v>0</v>
      </c>
      <c r="I8">
        <v>1</v>
      </c>
      <c r="J8">
        <v>1</v>
      </c>
      <c r="K8">
        <v>2</v>
      </c>
      <c r="L8">
        <v>4</v>
      </c>
      <c r="N8" t="s">
        <v>512</v>
      </c>
      <c r="O8" s="10" t="s">
        <v>720</v>
      </c>
      <c r="P8">
        <f>C12</f>
        <v>11</v>
      </c>
      <c r="Q8">
        <f t="shared" ref="Q8" si="21">D12</f>
        <v>14</v>
      </c>
      <c r="R8">
        <f t="shared" ref="R8" si="22">E12</f>
        <v>9</v>
      </c>
      <c r="S8">
        <f t="shared" ref="S8" si="23">F12</f>
        <v>8</v>
      </c>
      <c r="T8">
        <f t="shared" ref="T8" si="24">G12</f>
        <v>8</v>
      </c>
      <c r="U8">
        <f t="shared" ref="U8" si="25">H12</f>
        <v>12</v>
      </c>
      <c r="V8">
        <f t="shared" ref="V8" si="26">I12</f>
        <v>9</v>
      </c>
      <c r="W8">
        <f t="shared" ref="W8" si="27">J12</f>
        <v>13</v>
      </c>
      <c r="X8">
        <f t="shared" ref="X8" si="28">K12</f>
        <v>19</v>
      </c>
      <c r="Y8">
        <f t="shared" ref="Y8" si="29">L12</f>
        <v>17</v>
      </c>
    </row>
    <row r="9" spans="1:25" x14ac:dyDescent="0.25">
      <c r="B9" s="10" t="s">
        <v>295</v>
      </c>
      <c r="C9">
        <v>2</v>
      </c>
      <c r="D9">
        <v>1</v>
      </c>
      <c r="E9">
        <v>3</v>
      </c>
      <c r="F9">
        <v>3</v>
      </c>
      <c r="G9">
        <v>2</v>
      </c>
      <c r="H9">
        <v>4</v>
      </c>
      <c r="I9">
        <v>5</v>
      </c>
      <c r="J9">
        <v>4</v>
      </c>
      <c r="K9">
        <v>6</v>
      </c>
      <c r="L9">
        <v>8</v>
      </c>
      <c r="N9" t="s">
        <v>513</v>
      </c>
      <c r="O9" s="10" t="s">
        <v>721</v>
      </c>
      <c r="P9">
        <f>C15</f>
        <v>11</v>
      </c>
      <c r="Q9">
        <f t="shared" ref="Q9:Y9" si="30">D15</f>
        <v>7</v>
      </c>
      <c r="R9">
        <f t="shared" si="30"/>
        <v>2</v>
      </c>
      <c r="S9">
        <f t="shared" si="30"/>
        <v>2</v>
      </c>
      <c r="T9">
        <f t="shared" si="30"/>
        <v>4</v>
      </c>
      <c r="U9">
        <f t="shared" si="30"/>
        <v>4</v>
      </c>
      <c r="V9">
        <f t="shared" si="30"/>
        <v>6</v>
      </c>
      <c r="W9">
        <f t="shared" si="30"/>
        <v>6</v>
      </c>
      <c r="X9">
        <f t="shared" si="30"/>
        <v>9</v>
      </c>
      <c r="Y9">
        <f t="shared" si="30"/>
        <v>7</v>
      </c>
    </row>
    <row r="10" spans="1:25" x14ac:dyDescent="0.25">
      <c r="N10" t="s">
        <v>513</v>
      </c>
      <c r="O10" s="10" t="s">
        <v>720</v>
      </c>
      <c r="P10">
        <f>C16</f>
        <v>11</v>
      </c>
      <c r="Q10">
        <f t="shared" ref="Q10:Y10" si="31">D16</f>
        <v>6</v>
      </c>
      <c r="R10">
        <f t="shared" si="31"/>
        <v>8</v>
      </c>
      <c r="S10">
        <f t="shared" si="31"/>
        <v>5</v>
      </c>
      <c r="T10">
        <f t="shared" si="31"/>
        <v>5</v>
      </c>
      <c r="U10">
        <f t="shared" si="31"/>
        <v>11</v>
      </c>
      <c r="V10">
        <f t="shared" si="31"/>
        <v>15</v>
      </c>
      <c r="W10">
        <f t="shared" si="31"/>
        <v>10</v>
      </c>
      <c r="X10">
        <f t="shared" si="31"/>
        <v>13</v>
      </c>
      <c r="Y10">
        <f t="shared" si="31"/>
        <v>17</v>
      </c>
    </row>
    <row r="11" spans="1:25" x14ac:dyDescent="0.25">
      <c r="A11" s="10">
        <v>2</v>
      </c>
      <c r="B11" s="10" t="s">
        <v>293</v>
      </c>
      <c r="C11">
        <v>10</v>
      </c>
      <c r="D11">
        <v>7</v>
      </c>
      <c r="E11">
        <v>6</v>
      </c>
      <c r="F11">
        <v>7</v>
      </c>
      <c r="G11">
        <v>9</v>
      </c>
      <c r="H11">
        <v>9</v>
      </c>
      <c r="I11">
        <v>8</v>
      </c>
      <c r="J11">
        <v>6</v>
      </c>
      <c r="K11">
        <v>4</v>
      </c>
      <c r="L11">
        <v>10</v>
      </c>
      <c r="N11" t="s">
        <v>514</v>
      </c>
      <c r="O11" s="10" t="s">
        <v>721</v>
      </c>
      <c r="P11">
        <f>C19</f>
        <v>7</v>
      </c>
      <c r="Q11">
        <f t="shared" ref="Q11:Y11" si="32">D19</f>
        <v>6</v>
      </c>
      <c r="R11">
        <f t="shared" si="32"/>
        <v>5</v>
      </c>
      <c r="S11">
        <f t="shared" si="32"/>
        <v>2</v>
      </c>
      <c r="T11">
        <f t="shared" si="32"/>
        <v>3</v>
      </c>
      <c r="U11">
        <f t="shared" si="32"/>
        <v>2</v>
      </c>
      <c r="V11">
        <f t="shared" si="32"/>
        <v>6</v>
      </c>
      <c r="W11">
        <f t="shared" si="32"/>
        <v>5</v>
      </c>
      <c r="X11">
        <f t="shared" si="32"/>
        <v>8</v>
      </c>
      <c r="Y11">
        <f t="shared" si="32"/>
        <v>6</v>
      </c>
    </row>
    <row r="12" spans="1:25" x14ac:dyDescent="0.25">
      <c r="B12" s="10" t="s">
        <v>294</v>
      </c>
      <c r="C12">
        <v>11</v>
      </c>
      <c r="D12">
        <v>14</v>
      </c>
      <c r="E12">
        <v>9</v>
      </c>
      <c r="F12">
        <v>8</v>
      </c>
      <c r="G12">
        <v>8</v>
      </c>
      <c r="H12">
        <v>12</v>
      </c>
      <c r="I12">
        <v>9</v>
      </c>
      <c r="J12">
        <v>13</v>
      </c>
      <c r="K12">
        <v>19</v>
      </c>
      <c r="L12">
        <v>17</v>
      </c>
      <c r="N12" t="s">
        <v>514</v>
      </c>
      <c r="O12" s="10" t="s">
        <v>720</v>
      </c>
      <c r="P12">
        <f>C20</f>
        <v>11</v>
      </c>
      <c r="Q12">
        <f t="shared" ref="Q12" si="33">D20</f>
        <v>10</v>
      </c>
      <c r="R12">
        <f t="shared" ref="R12" si="34">E20</f>
        <v>11</v>
      </c>
      <c r="S12">
        <f t="shared" ref="S12" si="35">F20</f>
        <v>8</v>
      </c>
      <c r="T12">
        <f t="shared" ref="T12" si="36">G20</f>
        <v>11</v>
      </c>
      <c r="U12">
        <f t="shared" ref="U12" si="37">H20</f>
        <v>6</v>
      </c>
      <c r="V12">
        <f t="shared" ref="V12" si="38">I20</f>
        <v>9</v>
      </c>
      <c r="W12">
        <f t="shared" ref="W12" si="39">J20</f>
        <v>11</v>
      </c>
      <c r="X12">
        <f t="shared" ref="X12" si="40">K20</f>
        <v>16</v>
      </c>
      <c r="Y12">
        <f t="shared" ref="Y12" si="41">L20</f>
        <v>14</v>
      </c>
    </row>
    <row r="13" spans="1:25" x14ac:dyDescent="0.25">
      <c r="B13" s="10" t="s">
        <v>295</v>
      </c>
      <c r="C13">
        <v>21</v>
      </c>
      <c r="D13">
        <v>21</v>
      </c>
      <c r="E13">
        <v>15</v>
      </c>
      <c r="F13">
        <v>15</v>
      </c>
      <c r="G13">
        <v>17</v>
      </c>
      <c r="H13">
        <v>21</v>
      </c>
      <c r="I13">
        <v>17</v>
      </c>
      <c r="J13">
        <v>19</v>
      </c>
      <c r="K13">
        <v>23</v>
      </c>
      <c r="L13">
        <v>27</v>
      </c>
      <c r="N13" t="s">
        <v>515</v>
      </c>
      <c r="O13" s="10" t="s">
        <v>721</v>
      </c>
      <c r="P13">
        <f>C23</f>
        <v>156</v>
      </c>
      <c r="Q13">
        <f t="shared" ref="Q13:Y13" si="42">D23</f>
        <v>163</v>
      </c>
      <c r="R13">
        <f t="shared" si="42"/>
        <v>149</v>
      </c>
      <c r="S13">
        <f t="shared" si="42"/>
        <v>140</v>
      </c>
      <c r="T13">
        <f t="shared" si="42"/>
        <v>157</v>
      </c>
      <c r="U13">
        <f t="shared" si="42"/>
        <v>158</v>
      </c>
      <c r="V13">
        <f t="shared" si="42"/>
        <v>182</v>
      </c>
      <c r="W13">
        <f t="shared" si="42"/>
        <v>176</v>
      </c>
      <c r="X13">
        <f t="shared" si="42"/>
        <v>182</v>
      </c>
      <c r="Y13">
        <f t="shared" si="42"/>
        <v>194</v>
      </c>
    </row>
    <row r="14" spans="1:25" x14ac:dyDescent="0.25">
      <c r="N14" t="s">
        <v>515</v>
      </c>
      <c r="O14" s="10" t="s">
        <v>720</v>
      </c>
      <c r="P14">
        <f>C24</f>
        <v>321</v>
      </c>
      <c r="Q14">
        <f t="shared" ref="Q14" si="43">D24</f>
        <v>315</v>
      </c>
      <c r="R14">
        <f t="shared" ref="R14" si="44">E24</f>
        <v>310</v>
      </c>
      <c r="S14">
        <f t="shared" ref="S14" si="45">F24</f>
        <v>314</v>
      </c>
      <c r="T14">
        <f t="shared" ref="T14" si="46">G24</f>
        <v>319</v>
      </c>
      <c r="U14">
        <f t="shared" ref="U14" si="47">H24</f>
        <v>334</v>
      </c>
      <c r="V14">
        <f t="shared" ref="V14" si="48">I24</f>
        <v>374</v>
      </c>
      <c r="W14">
        <f t="shared" ref="W14" si="49">J24</f>
        <v>386</v>
      </c>
      <c r="X14">
        <f t="shared" ref="X14" si="50">K24</f>
        <v>371</v>
      </c>
      <c r="Y14">
        <f t="shared" ref="Y14" si="51">L24</f>
        <v>398</v>
      </c>
    </row>
    <row r="15" spans="1:25" x14ac:dyDescent="0.25">
      <c r="A15" s="10">
        <v>3</v>
      </c>
      <c r="B15" s="10" t="s">
        <v>293</v>
      </c>
      <c r="C15">
        <v>11</v>
      </c>
      <c r="D15">
        <v>7</v>
      </c>
      <c r="E15">
        <v>2</v>
      </c>
      <c r="F15">
        <v>2</v>
      </c>
      <c r="G15">
        <v>4</v>
      </c>
      <c r="H15">
        <v>4</v>
      </c>
      <c r="I15">
        <v>6</v>
      </c>
      <c r="J15">
        <v>6</v>
      </c>
      <c r="K15">
        <v>9</v>
      </c>
      <c r="L15">
        <v>7</v>
      </c>
      <c r="N15" t="s">
        <v>459</v>
      </c>
      <c r="O15" s="10" t="s">
        <v>721</v>
      </c>
      <c r="P15">
        <f>C27</f>
        <v>12</v>
      </c>
      <c r="Q15">
        <f t="shared" ref="Q15:Y15" si="52">D27</f>
        <v>13</v>
      </c>
      <c r="R15">
        <f t="shared" si="52"/>
        <v>13</v>
      </c>
      <c r="S15">
        <f t="shared" si="52"/>
        <v>14</v>
      </c>
      <c r="T15">
        <f t="shared" si="52"/>
        <v>16</v>
      </c>
      <c r="U15">
        <f t="shared" si="52"/>
        <v>10</v>
      </c>
      <c r="V15">
        <f t="shared" si="52"/>
        <v>8</v>
      </c>
      <c r="W15">
        <f t="shared" si="52"/>
        <v>9</v>
      </c>
      <c r="X15">
        <f t="shared" si="52"/>
        <v>9</v>
      </c>
      <c r="Y15">
        <f t="shared" si="52"/>
        <v>8</v>
      </c>
    </row>
    <row r="16" spans="1:25" x14ac:dyDescent="0.25">
      <c r="B16" s="10" t="s">
        <v>294</v>
      </c>
      <c r="C16">
        <v>11</v>
      </c>
      <c r="D16">
        <v>6</v>
      </c>
      <c r="E16">
        <v>8</v>
      </c>
      <c r="F16">
        <v>5</v>
      </c>
      <c r="G16">
        <v>5</v>
      </c>
      <c r="H16">
        <v>11</v>
      </c>
      <c r="I16">
        <v>15</v>
      </c>
      <c r="J16">
        <v>10</v>
      </c>
      <c r="K16">
        <v>13</v>
      </c>
      <c r="L16">
        <v>17</v>
      </c>
      <c r="N16" t="s">
        <v>459</v>
      </c>
      <c r="O16" s="10" t="s">
        <v>720</v>
      </c>
      <c r="P16">
        <f>C28</f>
        <v>4</v>
      </c>
      <c r="Q16">
        <f t="shared" ref="Q16" si="53">D28</f>
        <v>4</v>
      </c>
      <c r="R16">
        <f t="shared" ref="R16" si="54">E28</f>
        <v>5</v>
      </c>
      <c r="S16">
        <f t="shared" ref="S16" si="55">F28</f>
        <v>6</v>
      </c>
      <c r="T16">
        <f t="shared" ref="T16" si="56">G28</f>
        <v>10</v>
      </c>
      <c r="U16">
        <f t="shared" ref="U16" si="57">H28</f>
        <v>9</v>
      </c>
      <c r="V16">
        <f t="shared" ref="V16" si="58">I28</f>
        <v>14</v>
      </c>
      <c r="W16">
        <f t="shared" ref="W16" si="59">J28</f>
        <v>19</v>
      </c>
      <c r="X16">
        <f t="shared" ref="X16" si="60">K28</f>
        <v>19</v>
      </c>
      <c r="Y16">
        <f t="shared" ref="Y16" si="61">L28</f>
        <v>11</v>
      </c>
    </row>
    <row r="17" spans="1:25" x14ac:dyDescent="0.25">
      <c r="B17" s="10" t="s">
        <v>295</v>
      </c>
      <c r="C17">
        <v>22</v>
      </c>
      <c r="D17">
        <v>13</v>
      </c>
      <c r="E17">
        <v>10</v>
      </c>
      <c r="F17">
        <v>7</v>
      </c>
      <c r="G17">
        <v>9</v>
      </c>
      <c r="H17">
        <v>15</v>
      </c>
      <c r="I17">
        <v>21</v>
      </c>
      <c r="J17">
        <v>16</v>
      </c>
      <c r="K17">
        <v>22</v>
      </c>
      <c r="L17">
        <v>24</v>
      </c>
      <c r="N17" t="s">
        <v>516</v>
      </c>
      <c r="O17" s="10" t="s">
        <v>721</v>
      </c>
      <c r="P17">
        <f>C31</f>
        <v>219</v>
      </c>
      <c r="Q17">
        <f t="shared" ref="Q17:Y17" si="62">D31</f>
        <v>216</v>
      </c>
      <c r="R17">
        <f t="shared" si="62"/>
        <v>194</v>
      </c>
      <c r="S17">
        <f t="shared" si="62"/>
        <v>182</v>
      </c>
      <c r="T17">
        <f t="shared" si="62"/>
        <v>207</v>
      </c>
      <c r="U17">
        <f t="shared" si="62"/>
        <v>202</v>
      </c>
      <c r="V17">
        <f t="shared" si="62"/>
        <v>228</v>
      </c>
      <c r="W17">
        <f t="shared" si="62"/>
        <v>220</v>
      </c>
      <c r="X17">
        <f t="shared" si="62"/>
        <v>230</v>
      </c>
      <c r="Y17">
        <f t="shared" si="62"/>
        <v>242</v>
      </c>
    </row>
    <row r="18" spans="1:25" x14ac:dyDescent="0.25">
      <c r="N18" t="s">
        <v>516</v>
      </c>
      <c r="O18" s="10" t="s">
        <v>720</v>
      </c>
      <c r="P18">
        <f>C32</f>
        <v>396</v>
      </c>
      <c r="Q18">
        <f t="shared" ref="Q18" si="63">D32</f>
        <v>383</v>
      </c>
      <c r="R18">
        <f t="shared" ref="R18" si="64">E32</f>
        <v>372</v>
      </c>
      <c r="S18">
        <f t="shared" ref="S18" si="65">F32</f>
        <v>367</v>
      </c>
      <c r="T18">
        <f t="shared" ref="T18" si="66">G32</f>
        <v>375</v>
      </c>
      <c r="U18">
        <f t="shared" ref="U18" si="67">H32</f>
        <v>390</v>
      </c>
      <c r="V18">
        <f t="shared" ref="V18" si="68">I32</f>
        <v>444</v>
      </c>
      <c r="W18">
        <f t="shared" ref="W18" si="69">J32</f>
        <v>451</v>
      </c>
      <c r="X18">
        <f t="shared" ref="X18" si="70">K32</f>
        <v>454</v>
      </c>
      <c r="Y18">
        <f t="shared" ref="Y18" si="71">L32</f>
        <v>479</v>
      </c>
    </row>
    <row r="19" spans="1:25" x14ac:dyDescent="0.25">
      <c r="A19" s="10">
        <v>4</v>
      </c>
      <c r="B19" s="10" t="s">
        <v>293</v>
      </c>
      <c r="C19">
        <v>7</v>
      </c>
      <c r="D19">
        <v>6</v>
      </c>
      <c r="E19">
        <v>5</v>
      </c>
      <c r="F19">
        <v>2</v>
      </c>
      <c r="G19">
        <v>3</v>
      </c>
      <c r="H19">
        <v>2</v>
      </c>
      <c r="I19">
        <v>6</v>
      </c>
      <c r="J19">
        <v>5</v>
      </c>
      <c r="K19">
        <v>8</v>
      </c>
      <c r="L19">
        <v>6</v>
      </c>
      <c r="N19" t="s">
        <v>318</v>
      </c>
      <c r="O19" s="10" t="s">
        <v>721</v>
      </c>
      <c r="P19">
        <f>C35</f>
        <v>204</v>
      </c>
      <c r="Q19">
        <f t="shared" ref="Q19:Y19" si="72">D35</f>
        <v>206</v>
      </c>
      <c r="R19">
        <f t="shared" si="72"/>
        <v>190</v>
      </c>
      <c r="S19">
        <f t="shared" si="72"/>
        <v>202</v>
      </c>
      <c r="T19">
        <f t="shared" si="72"/>
        <v>213</v>
      </c>
      <c r="U19">
        <f t="shared" si="72"/>
        <v>181</v>
      </c>
      <c r="V19">
        <f t="shared" si="72"/>
        <v>157</v>
      </c>
      <c r="W19">
        <f t="shared" si="72"/>
        <v>152</v>
      </c>
      <c r="X19">
        <f t="shared" si="72"/>
        <v>194</v>
      </c>
      <c r="Y19">
        <f t="shared" si="72"/>
        <v>213</v>
      </c>
    </row>
    <row r="20" spans="1:25" x14ac:dyDescent="0.25">
      <c r="B20" s="10" t="s">
        <v>294</v>
      </c>
      <c r="C20">
        <v>11</v>
      </c>
      <c r="D20">
        <v>10</v>
      </c>
      <c r="E20">
        <v>11</v>
      </c>
      <c r="F20">
        <v>8</v>
      </c>
      <c r="G20">
        <v>11</v>
      </c>
      <c r="H20">
        <v>6</v>
      </c>
      <c r="I20">
        <v>9</v>
      </c>
      <c r="J20">
        <v>11</v>
      </c>
      <c r="K20">
        <v>16</v>
      </c>
      <c r="L20">
        <v>14</v>
      </c>
      <c r="N20" t="s">
        <v>318</v>
      </c>
      <c r="O20" s="10" t="s">
        <v>720</v>
      </c>
      <c r="P20">
        <f>C36</f>
        <v>623</v>
      </c>
      <c r="Q20">
        <f t="shared" ref="Q20" si="73">D36</f>
        <v>716</v>
      </c>
      <c r="R20">
        <f t="shared" ref="R20" si="74">E36</f>
        <v>685</v>
      </c>
      <c r="S20">
        <f t="shared" ref="S20" si="75">F36</f>
        <v>651</v>
      </c>
      <c r="T20">
        <f t="shared" ref="T20" si="76">G36</f>
        <v>580</v>
      </c>
      <c r="U20">
        <f t="shared" ref="U20" si="77">H36</f>
        <v>504</v>
      </c>
      <c r="V20">
        <f t="shared" ref="V20" si="78">I36</f>
        <v>404</v>
      </c>
      <c r="W20">
        <f t="shared" ref="W20" si="79">J36</f>
        <v>408</v>
      </c>
      <c r="X20">
        <f t="shared" ref="X20" si="80">K36</f>
        <v>486</v>
      </c>
      <c r="Y20">
        <f t="shared" ref="Y20" si="81">L36</f>
        <v>487</v>
      </c>
    </row>
    <row r="21" spans="1:25" x14ac:dyDescent="0.25">
      <c r="B21" s="10" t="s">
        <v>295</v>
      </c>
      <c r="C21">
        <v>18</v>
      </c>
      <c r="D21">
        <v>16</v>
      </c>
      <c r="E21">
        <v>16</v>
      </c>
      <c r="F21">
        <v>10</v>
      </c>
      <c r="G21">
        <v>14</v>
      </c>
      <c r="H21">
        <v>8</v>
      </c>
      <c r="I21">
        <v>15</v>
      </c>
      <c r="J21">
        <v>16</v>
      </c>
      <c r="K21">
        <v>24</v>
      </c>
      <c r="L21">
        <v>20</v>
      </c>
      <c r="N21" t="s">
        <v>390</v>
      </c>
      <c r="O21" s="10" t="s">
        <v>721</v>
      </c>
      <c r="P21">
        <f>C39</f>
        <v>423</v>
      </c>
      <c r="Q21">
        <f t="shared" ref="Q21:Y21" si="82">D39</f>
        <v>422</v>
      </c>
      <c r="R21">
        <f t="shared" si="82"/>
        <v>384</v>
      </c>
      <c r="S21">
        <f t="shared" si="82"/>
        <v>384</v>
      </c>
      <c r="T21">
        <f t="shared" si="82"/>
        <v>420</v>
      </c>
      <c r="U21">
        <f t="shared" si="82"/>
        <v>383</v>
      </c>
      <c r="V21">
        <f t="shared" si="82"/>
        <v>385</v>
      </c>
      <c r="W21">
        <f t="shared" si="82"/>
        <v>372</v>
      </c>
      <c r="X21">
        <f t="shared" si="82"/>
        <v>424</v>
      </c>
      <c r="Y21">
        <f t="shared" si="82"/>
        <v>455</v>
      </c>
    </row>
    <row r="22" spans="1:25" x14ac:dyDescent="0.25">
      <c r="N22" t="s">
        <v>390</v>
      </c>
      <c r="O22" s="10" t="s">
        <v>720</v>
      </c>
      <c r="P22">
        <f>C40</f>
        <v>1019</v>
      </c>
      <c r="Q22">
        <f t="shared" ref="Q22" si="83">D40</f>
        <v>1099</v>
      </c>
      <c r="R22">
        <f t="shared" ref="R22" si="84">E40</f>
        <v>1057</v>
      </c>
      <c r="S22">
        <f t="shared" ref="S22" si="85">F40</f>
        <v>1018</v>
      </c>
      <c r="T22">
        <f t="shared" ref="T22" si="86">G40</f>
        <v>955</v>
      </c>
      <c r="U22">
        <f t="shared" ref="U22" si="87">H40</f>
        <v>894</v>
      </c>
      <c r="V22">
        <f t="shared" ref="V22" si="88">I40</f>
        <v>848</v>
      </c>
      <c r="W22">
        <f t="shared" ref="W22" si="89">J40</f>
        <v>859</v>
      </c>
      <c r="X22">
        <f t="shared" ref="X22" si="90">K40</f>
        <v>940</v>
      </c>
      <c r="Y22">
        <f t="shared" ref="Y22" si="91">L40</f>
        <v>966</v>
      </c>
    </row>
    <row r="23" spans="1:25" x14ac:dyDescent="0.25">
      <c r="A23" s="10">
        <v>5</v>
      </c>
      <c r="B23" s="10" t="s">
        <v>293</v>
      </c>
      <c r="C23">
        <v>156</v>
      </c>
      <c r="D23">
        <v>163</v>
      </c>
      <c r="E23">
        <v>149</v>
      </c>
      <c r="F23">
        <v>140</v>
      </c>
      <c r="G23">
        <v>157</v>
      </c>
      <c r="H23">
        <v>158</v>
      </c>
      <c r="I23">
        <v>182</v>
      </c>
      <c r="J23">
        <v>176</v>
      </c>
      <c r="K23">
        <v>182</v>
      </c>
      <c r="L23">
        <v>194</v>
      </c>
    </row>
    <row r="24" spans="1:25" x14ac:dyDescent="0.25">
      <c r="B24" s="10" t="s">
        <v>294</v>
      </c>
      <c r="C24">
        <v>321</v>
      </c>
      <c r="D24">
        <v>315</v>
      </c>
      <c r="E24">
        <v>310</v>
      </c>
      <c r="F24">
        <v>314</v>
      </c>
      <c r="G24">
        <v>319</v>
      </c>
      <c r="H24">
        <v>334</v>
      </c>
      <c r="I24">
        <v>374</v>
      </c>
      <c r="J24">
        <v>386</v>
      </c>
      <c r="K24">
        <v>371</v>
      </c>
      <c r="L24">
        <v>398</v>
      </c>
    </row>
    <row r="25" spans="1:25" x14ac:dyDescent="0.25">
      <c r="B25" s="10" t="s">
        <v>295</v>
      </c>
      <c r="C25">
        <v>477</v>
      </c>
      <c r="D25">
        <v>478</v>
      </c>
      <c r="E25">
        <v>459</v>
      </c>
      <c r="F25">
        <v>454</v>
      </c>
      <c r="G25">
        <v>476</v>
      </c>
      <c r="H25">
        <v>492</v>
      </c>
      <c r="I25">
        <v>556</v>
      </c>
      <c r="J25">
        <v>562</v>
      </c>
      <c r="K25">
        <v>553</v>
      </c>
      <c r="L25">
        <v>592</v>
      </c>
      <c r="N25" t="s">
        <v>482</v>
      </c>
    </row>
    <row r="26" spans="1:25" x14ac:dyDescent="0.25">
      <c r="N26" t="s">
        <v>390</v>
      </c>
      <c r="O26" s="10" t="s">
        <v>421</v>
      </c>
      <c r="P26">
        <f>SUM(P21:P22)</f>
        <v>1442</v>
      </c>
      <c r="Q26">
        <f t="shared" ref="Q26:Y26" si="92">SUM(Q21:Q22)</f>
        <v>1521</v>
      </c>
      <c r="R26">
        <f t="shared" si="92"/>
        <v>1441</v>
      </c>
      <c r="S26">
        <f t="shared" si="92"/>
        <v>1402</v>
      </c>
      <c r="T26">
        <f t="shared" si="92"/>
        <v>1375</v>
      </c>
      <c r="U26">
        <f t="shared" si="92"/>
        <v>1277</v>
      </c>
      <c r="V26">
        <f t="shared" si="92"/>
        <v>1233</v>
      </c>
      <c r="W26">
        <f t="shared" si="92"/>
        <v>1231</v>
      </c>
      <c r="X26">
        <f t="shared" si="92"/>
        <v>1364</v>
      </c>
      <c r="Y26">
        <f t="shared" si="92"/>
        <v>1421</v>
      </c>
    </row>
    <row r="27" spans="1:25" x14ac:dyDescent="0.25">
      <c r="A27" s="10">
        <v>7</v>
      </c>
      <c r="B27" s="10" t="s">
        <v>293</v>
      </c>
      <c r="C27">
        <v>12</v>
      </c>
      <c r="D27">
        <v>13</v>
      </c>
      <c r="E27">
        <v>13</v>
      </c>
      <c r="F27">
        <v>14</v>
      </c>
      <c r="G27">
        <v>16</v>
      </c>
      <c r="H27">
        <v>10</v>
      </c>
      <c r="I27">
        <v>8</v>
      </c>
      <c r="J27">
        <v>9</v>
      </c>
      <c r="K27">
        <v>9</v>
      </c>
      <c r="L27">
        <v>8</v>
      </c>
    </row>
    <row r="28" spans="1:25" x14ac:dyDescent="0.25">
      <c r="B28" s="10" t="s">
        <v>294</v>
      </c>
      <c r="C28">
        <v>4</v>
      </c>
      <c r="D28">
        <v>4</v>
      </c>
      <c r="E28">
        <v>5</v>
      </c>
      <c r="F28">
        <v>6</v>
      </c>
      <c r="G28">
        <v>10</v>
      </c>
      <c r="H28">
        <v>9</v>
      </c>
      <c r="I28">
        <v>14</v>
      </c>
      <c r="J28">
        <v>19</v>
      </c>
      <c r="K28">
        <v>19</v>
      </c>
      <c r="L28">
        <v>11</v>
      </c>
      <c r="N28" t="s">
        <v>495</v>
      </c>
    </row>
    <row r="29" spans="1:25" x14ac:dyDescent="0.25">
      <c r="B29" s="10" t="s">
        <v>295</v>
      </c>
      <c r="C29">
        <v>16</v>
      </c>
      <c r="D29">
        <v>17</v>
      </c>
      <c r="E29">
        <v>18</v>
      </c>
      <c r="F29">
        <v>20</v>
      </c>
      <c r="G29">
        <v>26</v>
      </c>
      <c r="H29">
        <v>19</v>
      </c>
      <c r="I29">
        <v>22</v>
      </c>
      <c r="J29">
        <v>28</v>
      </c>
      <c r="K29">
        <v>28</v>
      </c>
      <c r="L29">
        <v>19</v>
      </c>
      <c r="O29" t="s">
        <v>447</v>
      </c>
      <c r="P29" t="s">
        <v>448</v>
      </c>
      <c r="Q29" t="s">
        <v>449</v>
      </c>
    </row>
    <row r="30" spans="1:25" x14ac:dyDescent="0.25">
      <c r="N30" s="10" t="s">
        <v>721</v>
      </c>
      <c r="O30" s="16">
        <f>P30/P32</f>
        <v>0.32019704433497537</v>
      </c>
      <c r="P30">
        <f>Y21</f>
        <v>455</v>
      </c>
      <c r="Q30" s="16">
        <f>O30-0.04</f>
        <v>0.28019704433497539</v>
      </c>
    </row>
    <row r="31" spans="1:25" x14ac:dyDescent="0.25">
      <c r="A31" s="10" t="s">
        <v>387</v>
      </c>
      <c r="B31" s="10" t="s">
        <v>293</v>
      </c>
      <c r="C31">
        <v>219</v>
      </c>
      <c r="D31">
        <v>216</v>
      </c>
      <c r="E31">
        <v>194</v>
      </c>
      <c r="F31">
        <v>182</v>
      </c>
      <c r="G31">
        <v>207</v>
      </c>
      <c r="H31">
        <v>202</v>
      </c>
      <c r="I31">
        <v>228</v>
      </c>
      <c r="J31">
        <v>220</v>
      </c>
      <c r="K31">
        <v>230</v>
      </c>
      <c r="L31">
        <v>242</v>
      </c>
      <c r="N31" s="10" t="s">
        <v>720</v>
      </c>
      <c r="O31" s="16">
        <f>P31/P32</f>
        <v>0.67980295566502458</v>
      </c>
      <c r="P31">
        <f>Y22</f>
        <v>966</v>
      </c>
      <c r="Q31" s="16">
        <f>O31-0.04</f>
        <v>0.63980295566502454</v>
      </c>
    </row>
    <row r="32" spans="1:25" x14ac:dyDescent="0.25">
      <c r="B32" s="10" t="s">
        <v>294</v>
      </c>
      <c r="C32">
        <v>396</v>
      </c>
      <c r="D32">
        <v>383</v>
      </c>
      <c r="E32">
        <v>372</v>
      </c>
      <c r="F32">
        <v>367</v>
      </c>
      <c r="G32">
        <v>375</v>
      </c>
      <c r="H32">
        <v>390</v>
      </c>
      <c r="I32">
        <v>444</v>
      </c>
      <c r="J32">
        <v>451</v>
      </c>
      <c r="K32">
        <v>454</v>
      </c>
      <c r="L32">
        <v>479</v>
      </c>
      <c r="N32" t="s">
        <v>421</v>
      </c>
      <c r="O32" s="16">
        <f>P32/P32</f>
        <v>1</v>
      </c>
      <c r="P32">
        <f>Y26</f>
        <v>1421</v>
      </c>
    </row>
    <row r="33" spans="1:19" x14ac:dyDescent="0.25">
      <c r="B33" s="10" t="s">
        <v>295</v>
      </c>
      <c r="C33">
        <v>615</v>
      </c>
      <c r="D33">
        <v>599</v>
      </c>
      <c r="E33">
        <v>566</v>
      </c>
      <c r="F33">
        <v>549</v>
      </c>
      <c r="G33">
        <v>582</v>
      </c>
      <c r="H33">
        <v>592</v>
      </c>
      <c r="I33">
        <v>672</v>
      </c>
      <c r="J33">
        <v>671</v>
      </c>
      <c r="K33">
        <v>684</v>
      </c>
      <c r="L33">
        <v>721</v>
      </c>
    </row>
    <row r="35" spans="1:19" x14ac:dyDescent="0.25">
      <c r="A35" s="10">
        <v>6</v>
      </c>
      <c r="B35" s="10" t="s">
        <v>293</v>
      </c>
      <c r="C35">
        <v>204</v>
      </c>
      <c r="D35">
        <v>206</v>
      </c>
      <c r="E35">
        <v>190</v>
      </c>
      <c r="F35">
        <v>202</v>
      </c>
      <c r="G35">
        <v>213</v>
      </c>
      <c r="H35">
        <v>181</v>
      </c>
      <c r="I35">
        <v>157</v>
      </c>
      <c r="J35">
        <v>152</v>
      </c>
      <c r="K35">
        <v>194</v>
      </c>
      <c r="L35">
        <v>213</v>
      </c>
      <c r="N35" t="s">
        <v>528</v>
      </c>
    </row>
    <row r="36" spans="1:19" x14ac:dyDescent="0.25">
      <c r="B36" s="10" t="s">
        <v>294</v>
      </c>
      <c r="C36">
        <v>623</v>
      </c>
      <c r="D36">
        <v>716</v>
      </c>
      <c r="E36">
        <v>685</v>
      </c>
      <c r="F36">
        <v>651</v>
      </c>
      <c r="G36">
        <v>580</v>
      </c>
      <c r="H36">
        <v>504</v>
      </c>
      <c r="I36">
        <v>404</v>
      </c>
      <c r="J36">
        <v>408</v>
      </c>
      <c r="K36">
        <v>486</v>
      </c>
      <c r="L36">
        <v>487</v>
      </c>
      <c r="O36">
        <v>2019</v>
      </c>
      <c r="P36">
        <v>2020</v>
      </c>
      <c r="Q36">
        <v>2021</v>
      </c>
      <c r="R36">
        <v>2022</v>
      </c>
      <c r="S36">
        <v>2023</v>
      </c>
    </row>
    <row r="37" spans="1:19" x14ac:dyDescent="0.25">
      <c r="B37" s="10" t="s">
        <v>295</v>
      </c>
      <c r="C37">
        <v>827</v>
      </c>
      <c r="D37">
        <v>922</v>
      </c>
      <c r="E37">
        <v>875</v>
      </c>
      <c r="F37">
        <v>853</v>
      </c>
      <c r="G37">
        <v>793</v>
      </c>
      <c r="H37">
        <v>685</v>
      </c>
      <c r="I37">
        <v>561</v>
      </c>
      <c r="J37">
        <v>560</v>
      </c>
      <c r="K37">
        <v>680</v>
      </c>
      <c r="L37">
        <v>700</v>
      </c>
      <c r="N37" t="s">
        <v>722</v>
      </c>
      <c r="O37">
        <f t="shared" ref="O37:S38" si="93">H31</f>
        <v>202</v>
      </c>
      <c r="P37">
        <f t="shared" si="93"/>
        <v>228</v>
      </c>
      <c r="Q37">
        <f t="shared" si="93"/>
        <v>220</v>
      </c>
      <c r="R37">
        <f t="shared" si="93"/>
        <v>230</v>
      </c>
      <c r="S37">
        <f t="shared" si="93"/>
        <v>242</v>
      </c>
    </row>
    <row r="38" spans="1:19" x14ac:dyDescent="0.25">
      <c r="N38" t="s">
        <v>723</v>
      </c>
      <c r="O38">
        <f t="shared" si="93"/>
        <v>390</v>
      </c>
      <c r="P38">
        <f t="shared" si="93"/>
        <v>444</v>
      </c>
      <c r="Q38">
        <f t="shared" si="93"/>
        <v>451</v>
      </c>
      <c r="R38">
        <f t="shared" si="93"/>
        <v>454</v>
      </c>
      <c r="S38">
        <f t="shared" si="93"/>
        <v>479</v>
      </c>
    </row>
    <row r="39" spans="1:19" x14ac:dyDescent="0.25">
      <c r="A39" s="10" t="s">
        <v>345</v>
      </c>
      <c r="B39" s="10" t="s">
        <v>293</v>
      </c>
      <c r="C39">
        <v>423</v>
      </c>
      <c r="D39">
        <v>422</v>
      </c>
      <c r="E39">
        <v>384</v>
      </c>
      <c r="F39">
        <v>384</v>
      </c>
      <c r="G39">
        <v>420</v>
      </c>
      <c r="H39">
        <v>383</v>
      </c>
      <c r="I39">
        <v>385</v>
      </c>
      <c r="J39">
        <v>372</v>
      </c>
      <c r="K39">
        <v>424</v>
      </c>
      <c r="L39">
        <v>455</v>
      </c>
      <c r="N39" t="s">
        <v>724</v>
      </c>
      <c r="O39">
        <f t="shared" ref="O39:S40" si="94">H35</f>
        <v>181</v>
      </c>
      <c r="P39">
        <f t="shared" si="94"/>
        <v>157</v>
      </c>
      <c r="Q39">
        <f t="shared" si="94"/>
        <v>152</v>
      </c>
      <c r="R39">
        <f t="shared" si="94"/>
        <v>194</v>
      </c>
      <c r="S39">
        <f t="shared" si="94"/>
        <v>213</v>
      </c>
    </row>
    <row r="40" spans="1:19" x14ac:dyDescent="0.25">
      <c r="B40" s="10" t="s">
        <v>294</v>
      </c>
      <c r="C40">
        <v>1019</v>
      </c>
      <c r="D40">
        <v>1099</v>
      </c>
      <c r="E40">
        <v>1057</v>
      </c>
      <c r="F40">
        <v>1018</v>
      </c>
      <c r="G40">
        <v>955</v>
      </c>
      <c r="H40">
        <v>894</v>
      </c>
      <c r="I40">
        <v>848</v>
      </c>
      <c r="J40">
        <v>859</v>
      </c>
      <c r="K40">
        <v>940</v>
      </c>
      <c r="L40">
        <v>966</v>
      </c>
      <c r="N40" t="s">
        <v>725</v>
      </c>
      <c r="O40">
        <f t="shared" si="94"/>
        <v>504</v>
      </c>
      <c r="P40">
        <f t="shared" si="94"/>
        <v>404</v>
      </c>
      <c r="Q40">
        <f t="shared" si="94"/>
        <v>408</v>
      </c>
      <c r="R40">
        <f t="shared" si="94"/>
        <v>486</v>
      </c>
      <c r="S40">
        <f t="shared" si="94"/>
        <v>487</v>
      </c>
    </row>
    <row r="41" spans="1:19" x14ac:dyDescent="0.25">
      <c r="B41" s="10" t="s">
        <v>295</v>
      </c>
      <c r="C41">
        <v>1442</v>
      </c>
      <c r="D41">
        <v>1521</v>
      </c>
      <c r="E41">
        <v>1441</v>
      </c>
      <c r="F41">
        <v>1402</v>
      </c>
      <c r="G41">
        <v>1375</v>
      </c>
      <c r="H41">
        <v>1277</v>
      </c>
      <c r="I41">
        <v>1233</v>
      </c>
      <c r="J41">
        <v>1231</v>
      </c>
      <c r="K41">
        <v>1364</v>
      </c>
      <c r="L41">
        <v>1421</v>
      </c>
      <c r="N41" t="s">
        <v>726</v>
      </c>
      <c r="O41">
        <f t="shared" ref="O41:S42" si="95">H39</f>
        <v>383</v>
      </c>
      <c r="P41">
        <f t="shared" si="95"/>
        <v>385</v>
      </c>
      <c r="Q41">
        <f t="shared" si="95"/>
        <v>372</v>
      </c>
      <c r="R41">
        <f t="shared" si="95"/>
        <v>424</v>
      </c>
      <c r="S41">
        <f t="shared" si="95"/>
        <v>455</v>
      </c>
    </row>
    <row r="42" spans="1:19" x14ac:dyDescent="0.25">
      <c r="N42" t="s">
        <v>727</v>
      </c>
      <c r="O42">
        <f t="shared" si="95"/>
        <v>894</v>
      </c>
      <c r="P42">
        <f t="shared" si="95"/>
        <v>848</v>
      </c>
      <c r="Q42">
        <f t="shared" si="95"/>
        <v>859</v>
      </c>
      <c r="R42">
        <f t="shared" si="95"/>
        <v>940</v>
      </c>
      <c r="S42">
        <f t="shared" si="95"/>
        <v>966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D448-CE93-45A3-A1C2-3A5BF6A8B09E}">
  <sheetPr>
    <tabColor rgb="FF0070C0"/>
  </sheetPr>
  <dimension ref="A1:O41"/>
  <sheetViews>
    <sheetView zoomScaleNormal="100" workbookViewId="0"/>
  </sheetViews>
  <sheetFormatPr defaultRowHeight="15" x14ac:dyDescent="0.25"/>
  <cols>
    <col min="2" max="2" width="10.7109375" customWidth="1"/>
    <col min="9" max="9" width="25.7109375" bestFit="1" customWidth="1"/>
  </cols>
  <sheetData>
    <row r="1" spans="1:15" x14ac:dyDescent="0.25">
      <c r="A1" s="10" t="s">
        <v>29</v>
      </c>
      <c r="B1" s="10" t="s">
        <v>30</v>
      </c>
      <c r="C1" t="s">
        <v>31</v>
      </c>
      <c r="D1" t="s">
        <v>32</v>
      </c>
      <c r="E1" t="s">
        <v>33</v>
      </c>
      <c r="F1" t="s">
        <v>34</v>
      </c>
      <c r="G1" t="s">
        <v>35</v>
      </c>
      <c r="I1" t="s">
        <v>395</v>
      </c>
    </row>
    <row r="2" spans="1:15" x14ac:dyDescent="0.25">
      <c r="A2" s="10" t="s">
        <v>37</v>
      </c>
      <c r="B2" s="10" t="s">
        <v>38</v>
      </c>
      <c r="C2" t="s">
        <v>39</v>
      </c>
      <c r="D2" t="s">
        <v>39</v>
      </c>
      <c r="E2" t="s">
        <v>39</v>
      </c>
      <c r="F2" t="s">
        <v>39</v>
      </c>
      <c r="G2" t="s">
        <v>39</v>
      </c>
      <c r="I2" s="84" t="s">
        <v>394</v>
      </c>
      <c r="J2" s="86" t="s">
        <v>30</v>
      </c>
      <c r="K2" s="83">
        <v>2019</v>
      </c>
      <c r="L2" s="83">
        <v>2020</v>
      </c>
      <c r="M2" s="83">
        <v>2021</v>
      </c>
      <c r="N2" s="83">
        <v>2022</v>
      </c>
      <c r="O2" s="83">
        <v>2023</v>
      </c>
    </row>
    <row r="3" spans="1:15" x14ac:dyDescent="0.25">
      <c r="A3" s="10" t="s">
        <v>40</v>
      </c>
      <c r="B3" s="10" t="s">
        <v>41</v>
      </c>
      <c r="C3">
        <v>2</v>
      </c>
      <c r="D3">
        <v>0</v>
      </c>
      <c r="E3">
        <v>2</v>
      </c>
      <c r="F3">
        <v>0</v>
      </c>
      <c r="G3">
        <v>6</v>
      </c>
      <c r="I3" t="s">
        <v>292</v>
      </c>
      <c r="J3" s="10" t="s">
        <v>391</v>
      </c>
      <c r="K3">
        <f t="shared" ref="K3:O5" si="0">C3</f>
        <v>2</v>
      </c>
      <c r="L3" s="17">
        <f t="shared" si="0"/>
        <v>0</v>
      </c>
      <c r="M3" s="17">
        <f t="shared" si="0"/>
        <v>2</v>
      </c>
      <c r="N3" s="17">
        <f t="shared" si="0"/>
        <v>0</v>
      </c>
      <c r="O3" s="17">
        <f t="shared" si="0"/>
        <v>6</v>
      </c>
    </row>
    <row r="4" spans="1:15" x14ac:dyDescent="0.25">
      <c r="B4" s="10" t="s">
        <v>42</v>
      </c>
      <c r="C4">
        <v>0</v>
      </c>
      <c r="D4">
        <v>0</v>
      </c>
      <c r="E4">
        <v>0</v>
      </c>
      <c r="F4">
        <v>0</v>
      </c>
      <c r="G4">
        <v>0</v>
      </c>
      <c r="I4" t="s">
        <v>292</v>
      </c>
      <c r="J4" s="10" t="s">
        <v>392</v>
      </c>
      <c r="K4">
        <f t="shared" si="0"/>
        <v>0</v>
      </c>
      <c r="L4" s="17">
        <f t="shared" si="0"/>
        <v>0</v>
      </c>
      <c r="M4" s="17">
        <f t="shared" si="0"/>
        <v>0</v>
      </c>
      <c r="N4" s="17">
        <f t="shared" si="0"/>
        <v>0</v>
      </c>
      <c r="O4" s="17">
        <f t="shared" si="0"/>
        <v>0</v>
      </c>
    </row>
    <row r="5" spans="1:15" x14ac:dyDescent="0.25">
      <c r="B5" s="10" t="s">
        <v>43</v>
      </c>
      <c r="C5">
        <v>0</v>
      </c>
      <c r="D5">
        <v>0</v>
      </c>
      <c r="E5">
        <v>0</v>
      </c>
      <c r="F5">
        <v>0</v>
      </c>
      <c r="G5">
        <v>0</v>
      </c>
      <c r="I5" s="35" t="s">
        <v>292</v>
      </c>
      <c r="J5" s="79" t="s">
        <v>393</v>
      </c>
      <c r="K5" s="35">
        <f t="shared" si="0"/>
        <v>0</v>
      </c>
      <c r="L5" s="80">
        <f t="shared" si="0"/>
        <v>0</v>
      </c>
      <c r="M5" s="80">
        <f t="shared" si="0"/>
        <v>0</v>
      </c>
      <c r="N5" s="80">
        <f t="shared" si="0"/>
        <v>0</v>
      </c>
      <c r="O5" s="80">
        <f t="shared" si="0"/>
        <v>0</v>
      </c>
    </row>
    <row r="6" spans="1:15" x14ac:dyDescent="0.25">
      <c r="I6" s="81" t="s">
        <v>296</v>
      </c>
      <c r="J6" s="81" t="s">
        <v>391</v>
      </c>
      <c r="K6">
        <f t="shared" ref="K6:O8" si="1">C7</f>
        <v>347</v>
      </c>
      <c r="L6" s="82">
        <f t="shared" si="1"/>
        <v>543</v>
      </c>
      <c r="M6" s="82">
        <f t="shared" si="1"/>
        <v>706</v>
      </c>
      <c r="N6" s="82">
        <f t="shared" si="1"/>
        <v>864</v>
      </c>
      <c r="O6" s="82">
        <f t="shared" si="1"/>
        <v>2288</v>
      </c>
    </row>
    <row r="7" spans="1:15" x14ac:dyDescent="0.25">
      <c r="A7" s="10" t="s">
        <v>44</v>
      </c>
      <c r="B7" s="10" t="s">
        <v>41</v>
      </c>
      <c r="C7">
        <v>347</v>
      </c>
      <c r="D7">
        <v>543</v>
      </c>
      <c r="E7">
        <v>706</v>
      </c>
      <c r="F7">
        <v>864</v>
      </c>
      <c r="G7">
        <v>2288</v>
      </c>
      <c r="I7" s="10" t="s">
        <v>296</v>
      </c>
      <c r="J7" s="10" t="s">
        <v>392</v>
      </c>
      <c r="K7">
        <f t="shared" si="1"/>
        <v>223</v>
      </c>
      <c r="L7" s="17">
        <f t="shared" si="1"/>
        <v>317</v>
      </c>
      <c r="M7" s="17">
        <f t="shared" si="1"/>
        <v>549</v>
      </c>
      <c r="N7" s="17">
        <f t="shared" si="1"/>
        <v>660</v>
      </c>
      <c r="O7" s="17">
        <f t="shared" si="1"/>
        <v>869</v>
      </c>
    </row>
    <row r="8" spans="1:15" x14ac:dyDescent="0.25">
      <c r="B8" s="10" t="s">
        <v>42</v>
      </c>
      <c r="C8">
        <v>223</v>
      </c>
      <c r="D8">
        <v>317</v>
      </c>
      <c r="E8">
        <v>549</v>
      </c>
      <c r="F8">
        <v>660</v>
      </c>
      <c r="G8">
        <v>869</v>
      </c>
      <c r="I8" s="79" t="s">
        <v>296</v>
      </c>
      <c r="J8" s="79" t="s">
        <v>393</v>
      </c>
      <c r="K8" s="35">
        <f t="shared" si="1"/>
        <v>65</v>
      </c>
      <c r="L8" s="80">
        <f t="shared" si="1"/>
        <v>68</v>
      </c>
      <c r="M8" s="80">
        <f t="shared" si="1"/>
        <v>82</v>
      </c>
      <c r="N8" s="80">
        <f t="shared" si="1"/>
        <v>57</v>
      </c>
      <c r="O8" s="80">
        <f t="shared" si="1"/>
        <v>90</v>
      </c>
    </row>
    <row r="9" spans="1:15" x14ac:dyDescent="0.25">
      <c r="B9" s="10" t="s">
        <v>43</v>
      </c>
      <c r="C9">
        <v>65</v>
      </c>
      <c r="D9">
        <v>68</v>
      </c>
      <c r="E9">
        <v>82</v>
      </c>
      <c r="F9">
        <v>57</v>
      </c>
      <c r="G9">
        <v>90</v>
      </c>
      <c r="I9" s="40" t="s">
        <v>297</v>
      </c>
      <c r="J9" s="81" t="s">
        <v>391</v>
      </c>
      <c r="K9">
        <f t="shared" ref="K9:O11" si="2">C11</f>
        <v>888</v>
      </c>
      <c r="L9" s="82">
        <f t="shared" si="2"/>
        <v>1258</v>
      </c>
      <c r="M9" s="82">
        <f t="shared" si="2"/>
        <v>1260</v>
      </c>
      <c r="N9" s="82">
        <f t="shared" si="2"/>
        <v>1359</v>
      </c>
      <c r="O9" s="82">
        <f t="shared" si="2"/>
        <v>4610</v>
      </c>
    </row>
    <row r="10" spans="1:15" x14ac:dyDescent="0.25">
      <c r="I10" t="s">
        <v>297</v>
      </c>
      <c r="J10" s="10" t="s">
        <v>392</v>
      </c>
      <c r="K10">
        <f t="shared" si="2"/>
        <v>604</v>
      </c>
      <c r="L10" s="17">
        <f t="shared" si="2"/>
        <v>803</v>
      </c>
      <c r="M10" s="17">
        <f t="shared" si="2"/>
        <v>1038</v>
      </c>
      <c r="N10" s="17">
        <f t="shared" si="2"/>
        <v>1180</v>
      </c>
      <c r="O10" s="17">
        <f t="shared" si="2"/>
        <v>2089</v>
      </c>
    </row>
    <row r="11" spans="1:15" x14ac:dyDescent="0.25">
      <c r="A11" s="10" t="s">
        <v>45</v>
      </c>
      <c r="B11" s="10" t="s">
        <v>41</v>
      </c>
      <c r="C11">
        <v>888</v>
      </c>
      <c r="D11">
        <v>1258</v>
      </c>
      <c r="E11">
        <v>1260</v>
      </c>
      <c r="F11">
        <v>1359</v>
      </c>
      <c r="G11">
        <v>4610</v>
      </c>
      <c r="I11" s="35" t="s">
        <v>297</v>
      </c>
      <c r="J11" s="79" t="s">
        <v>393</v>
      </c>
      <c r="K11" s="35">
        <f t="shared" si="2"/>
        <v>171</v>
      </c>
      <c r="L11" s="80">
        <f t="shared" si="2"/>
        <v>185</v>
      </c>
      <c r="M11" s="80">
        <f t="shared" si="2"/>
        <v>224</v>
      </c>
      <c r="N11" s="80">
        <f t="shared" si="2"/>
        <v>223</v>
      </c>
      <c r="O11" s="80">
        <f t="shared" si="2"/>
        <v>214</v>
      </c>
    </row>
    <row r="12" spans="1:15" x14ac:dyDescent="0.25">
      <c r="B12" s="10" t="s">
        <v>42</v>
      </c>
      <c r="C12">
        <v>604</v>
      </c>
      <c r="D12">
        <v>803</v>
      </c>
      <c r="E12">
        <v>1038</v>
      </c>
      <c r="F12">
        <v>1180</v>
      </c>
      <c r="G12">
        <v>2089</v>
      </c>
      <c r="I12" s="40" t="s">
        <v>298</v>
      </c>
      <c r="J12" s="81" t="s">
        <v>391</v>
      </c>
      <c r="K12">
        <f t="shared" ref="K12:O14" si="3">C15</f>
        <v>3407</v>
      </c>
      <c r="L12" s="82">
        <f t="shared" si="3"/>
        <v>3733</v>
      </c>
      <c r="M12" s="82">
        <f t="shared" si="3"/>
        <v>3817</v>
      </c>
      <c r="N12" s="82">
        <f t="shared" si="3"/>
        <v>3866</v>
      </c>
      <c r="O12" s="82">
        <f t="shared" si="3"/>
        <v>6738</v>
      </c>
    </row>
    <row r="13" spans="1:15" x14ac:dyDescent="0.25">
      <c r="B13" s="10" t="s">
        <v>43</v>
      </c>
      <c r="C13">
        <v>171</v>
      </c>
      <c r="D13">
        <v>185</v>
      </c>
      <c r="E13">
        <v>224</v>
      </c>
      <c r="F13">
        <v>223</v>
      </c>
      <c r="G13">
        <v>214</v>
      </c>
      <c r="I13" t="s">
        <v>298</v>
      </c>
      <c r="J13" s="10" t="s">
        <v>392</v>
      </c>
      <c r="K13">
        <f t="shared" si="3"/>
        <v>2727</v>
      </c>
      <c r="L13" s="17">
        <f t="shared" si="3"/>
        <v>2864</v>
      </c>
      <c r="M13" s="17">
        <f t="shared" si="3"/>
        <v>3434</v>
      </c>
      <c r="N13" s="17">
        <f t="shared" si="3"/>
        <v>3493</v>
      </c>
      <c r="O13" s="17">
        <f t="shared" si="3"/>
        <v>4506</v>
      </c>
    </row>
    <row r="14" spans="1:15" x14ac:dyDescent="0.25">
      <c r="I14" s="35" t="s">
        <v>298</v>
      </c>
      <c r="J14" s="79" t="s">
        <v>393</v>
      </c>
      <c r="K14" s="35">
        <f t="shared" si="3"/>
        <v>853</v>
      </c>
      <c r="L14" s="80">
        <f t="shared" si="3"/>
        <v>742</v>
      </c>
      <c r="M14" s="80">
        <f t="shared" si="3"/>
        <v>876</v>
      </c>
      <c r="N14" s="80">
        <f t="shared" si="3"/>
        <v>850</v>
      </c>
      <c r="O14" s="80">
        <f t="shared" si="3"/>
        <v>854</v>
      </c>
    </row>
    <row r="15" spans="1:15" x14ac:dyDescent="0.25">
      <c r="A15" s="10" t="s">
        <v>46</v>
      </c>
      <c r="B15" s="10" t="s">
        <v>41</v>
      </c>
      <c r="C15">
        <v>3407</v>
      </c>
      <c r="D15">
        <v>3733</v>
      </c>
      <c r="E15">
        <v>3817</v>
      </c>
      <c r="F15">
        <v>3866</v>
      </c>
      <c r="G15">
        <v>6738</v>
      </c>
      <c r="I15" s="81" t="s">
        <v>299</v>
      </c>
      <c r="J15" s="81" t="s">
        <v>391</v>
      </c>
      <c r="K15">
        <f t="shared" ref="K15:O17" si="4">C19</f>
        <v>153</v>
      </c>
      <c r="L15" s="82">
        <f t="shared" si="4"/>
        <v>178</v>
      </c>
      <c r="M15" s="82">
        <f t="shared" si="4"/>
        <v>232</v>
      </c>
      <c r="N15" s="82">
        <f t="shared" si="4"/>
        <v>321</v>
      </c>
      <c r="O15" s="82">
        <f t="shared" si="4"/>
        <v>571</v>
      </c>
    </row>
    <row r="16" spans="1:15" x14ac:dyDescent="0.25">
      <c r="B16" s="10" t="s">
        <v>42</v>
      </c>
      <c r="C16">
        <v>2727</v>
      </c>
      <c r="D16">
        <v>2864</v>
      </c>
      <c r="E16">
        <v>3434</v>
      </c>
      <c r="F16">
        <v>3493</v>
      </c>
      <c r="G16">
        <v>4506</v>
      </c>
      <c r="I16" s="10" t="s">
        <v>299</v>
      </c>
      <c r="J16" s="10" t="s">
        <v>392</v>
      </c>
      <c r="K16">
        <f t="shared" si="4"/>
        <v>116</v>
      </c>
      <c r="L16" s="17">
        <f t="shared" si="4"/>
        <v>131</v>
      </c>
      <c r="M16" s="17">
        <f t="shared" si="4"/>
        <v>208</v>
      </c>
      <c r="N16" s="17">
        <f t="shared" si="4"/>
        <v>285</v>
      </c>
      <c r="O16" s="17">
        <f t="shared" si="4"/>
        <v>355</v>
      </c>
    </row>
    <row r="17" spans="1:15" x14ac:dyDescent="0.25">
      <c r="B17" s="10" t="s">
        <v>43</v>
      </c>
      <c r="C17">
        <v>853</v>
      </c>
      <c r="D17">
        <v>742</v>
      </c>
      <c r="E17">
        <v>876</v>
      </c>
      <c r="F17">
        <v>850</v>
      </c>
      <c r="G17">
        <v>854</v>
      </c>
      <c r="I17" s="79" t="s">
        <v>299</v>
      </c>
      <c r="J17" s="79" t="s">
        <v>393</v>
      </c>
      <c r="K17" s="35">
        <f t="shared" si="4"/>
        <v>44</v>
      </c>
      <c r="L17" s="80">
        <f t="shared" si="4"/>
        <v>34</v>
      </c>
      <c r="M17" s="80">
        <f t="shared" si="4"/>
        <v>64</v>
      </c>
      <c r="N17" s="80">
        <f t="shared" si="4"/>
        <v>58</v>
      </c>
      <c r="O17" s="80">
        <f t="shared" si="4"/>
        <v>55</v>
      </c>
    </row>
    <row r="18" spans="1:15" x14ac:dyDescent="0.25">
      <c r="I18" s="81" t="s">
        <v>388</v>
      </c>
      <c r="J18" s="81" t="s">
        <v>391</v>
      </c>
      <c r="K18">
        <f t="shared" ref="K18:O20" si="5">C23</f>
        <v>41</v>
      </c>
      <c r="L18" s="82">
        <f t="shared" si="5"/>
        <v>41</v>
      </c>
      <c r="M18" s="82">
        <f t="shared" si="5"/>
        <v>87</v>
      </c>
      <c r="N18" s="82">
        <f t="shared" si="5"/>
        <v>119</v>
      </c>
      <c r="O18" s="82">
        <f t="shared" si="5"/>
        <v>362</v>
      </c>
    </row>
    <row r="19" spans="1:15" x14ac:dyDescent="0.25">
      <c r="A19" s="10" t="s">
        <v>47</v>
      </c>
      <c r="B19" s="10" t="s">
        <v>41</v>
      </c>
      <c r="C19">
        <v>153</v>
      </c>
      <c r="D19">
        <v>178</v>
      </c>
      <c r="E19">
        <v>232</v>
      </c>
      <c r="F19">
        <v>321</v>
      </c>
      <c r="G19">
        <v>571</v>
      </c>
      <c r="I19" s="10" t="s">
        <v>388</v>
      </c>
      <c r="J19" s="10" t="s">
        <v>392</v>
      </c>
      <c r="K19">
        <f t="shared" si="5"/>
        <v>27</v>
      </c>
      <c r="L19" s="17">
        <f t="shared" si="5"/>
        <v>24</v>
      </c>
      <c r="M19" s="17">
        <f t="shared" si="5"/>
        <v>72</v>
      </c>
      <c r="N19" s="17">
        <f t="shared" si="5"/>
        <v>103</v>
      </c>
      <c r="O19" s="17">
        <f t="shared" si="5"/>
        <v>164</v>
      </c>
    </row>
    <row r="20" spans="1:15" x14ac:dyDescent="0.25">
      <c r="B20" s="10" t="s">
        <v>42</v>
      </c>
      <c r="C20">
        <v>116</v>
      </c>
      <c r="D20">
        <v>131</v>
      </c>
      <c r="E20">
        <v>208</v>
      </c>
      <c r="F20">
        <v>285</v>
      </c>
      <c r="G20">
        <v>355</v>
      </c>
      <c r="I20" s="79" t="s">
        <v>388</v>
      </c>
      <c r="J20" s="79" t="s">
        <v>393</v>
      </c>
      <c r="K20" s="35">
        <f t="shared" si="5"/>
        <v>2</v>
      </c>
      <c r="L20" s="80">
        <f t="shared" si="5"/>
        <v>6</v>
      </c>
      <c r="M20" s="80">
        <f t="shared" si="5"/>
        <v>24</v>
      </c>
      <c r="N20" s="80">
        <f t="shared" si="5"/>
        <v>24</v>
      </c>
      <c r="O20" s="80">
        <f t="shared" si="5"/>
        <v>31</v>
      </c>
    </row>
    <row r="21" spans="1:15" x14ac:dyDescent="0.25">
      <c r="B21" s="10" t="s">
        <v>43</v>
      </c>
      <c r="C21">
        <v>44</v>
      </c>
      <c r="D21">
        <v>34</v>
      </c>
      <c r="E21">
        <v>64</v>
      </c>
      <c r="F21">
        <v>58</v>
      </c>
      <c r="G21">
        <v>55</v>
      </c>
      <c r="I21" s="81" t="s">
        <v>301</v>
      </c>
      <c r="J21" s="81" t="s">
        <v>391</v>
      </c>
      <c r="K21">
        <f t="shared" ref="K21:O23" si="6">C27</f>
        <v>1140</v>
      </c>
      <c r="L21" s="82">
        <f t="shared" si="6"/>
        <v>1722</v>
      </c>
      <c r="M21" s="82">
        <f t="shared" si="6"/>
        <v>1937</v>
      </c>
      <c r="N21" s="82">
        <f t="shared" si="6"/>
        <v>2040</v>
      </c>
      <c r="O21" s="82">
        <f t="shared" si="6"/>
        <v>5990</v>
      </c>
    </row>
    <row r="22" spans="1:15" x14ac:dyDescent="0.25">
      <c r="I22" s="10" t="s">
        <v>301</v>
      </c>
      <c r="J22" s="10" t="s">
        <v>392</v>
      </c>
      <c r="K22">
        <f t="shared" si="6"/>
        <v>745</v>
      </c>
      <c r="L22" s="17">
        <f t="shared" si="6"/>
        <v>1121</v>
      </c>
      <c r="M22" s="17">
        <f t="shared" si="6"/>
        <v>1594</v>
      </c>
      <c r="N22" s="17">
        <f t="shared" si="6"/>
        <v>1673</v>
      </c>
      <c r="O22" s="17">
        <f t="shared" si="6"/>
        <v>2952</v>
      </c>
    </row>
    <row r="23" spans="1:15" x14ac:dyDescent="0.25">
      <c r="A23" s="10" t="s">
        <v>48</v>
      </c>
      <c r="B23" s="10" t="s">
        <v>41</v>
      </c>
      <c r="C23">
        <v>41</v>
      </c>
      <c r="D23">
        <v>41</v>
      </c>
      <c r="E23">
        <v>87</v>
      </c>
      <c r="F23">
        <v>119</v>
      </c>
      <c r="G23">
        <v>362</v>
      </c>
      <c r="I23" s="79" t="s">
        <v>301</v>
      </c>
      <c r="J23" s="79" t="s">
        <v>393</v>
      </c>
      <c r="K23" s="35">
        <f t="shared" si="6"/>
        <v>166</v>
      </c>
      <c r="L23" s="80">
        <f t="shared" si="6"/>
        <v>166</v>
      </c>
      <c r="M23" s="80">
        <f t="shared" si="6"/>
        <v>209</v>
      </c>
      <c r="N23" s="80">
        <f t="shared" si="6"/>
        <v>176</v>
      </c>
      <c r="O23" s="80">
        <f t="shared" si="6"/>
        <v>219</v>
      </c>
    </row>
    <row r="24" spans="1:15" x14ac:dyDescent="0.25">
      <c r="B24" s="10" t="s">
        <v>42</v>
      </c>
      <c r="C24">
        <v>27</v>
      </c>
      <c r="D24">
        <v>24</v>
      </c>
      <c r="E24">
        <v>72</v>
      </c>
      <c r="F24">
        <v>103</v>
      </c>
      <c r="G24">
        <v>164</v>
      </c>
      <c r="I24" s="40" t="s">
        <v>390</v>
      </c>
      <c r="J24" s="81" t="s">
        <v>391</v>
      </c>
      <c r="K24">
        <f t="shared" ref="K24:O26" si="7">C35</f>
        <v>0</v>
      </c>
      <c r="L24" s="82">
        <f t="shared" si="7"/>
        <v>0</v>
      </c>
      <c r="M24" s="82">
        <f t="shared" si="7"/>
        <v>0</v>
      </c>
      <c r="N24" s="82">
        <f t="shared" si="7"/>
        <v>0</v>
      </c>
      <c r="O24" s="82">
        <f t="shared" si="7"/>
        <v>0</v>
      </c>
    </row>
    <row r="25" spans="1:15" x14ac:dyDescent="0.25">
      <c r="B25" s="10" t="s">
        <v>43</v>
      </c>
      <c r="C25">
        <v>2</v>
      </c>
      <c r="D25">
        <v>6</v>
      </c>
      <c r="E25">
        <v>24</v>
      </c>
      <c r="F25">
        <v>24</v>
      </c>
      <c r="G25">
        <v>31</v>
      </c>
      <c r="I25" t="s">
        <v>390</v>
      </c>
      <c r="J25" s="10" t="s">
        <v>392</v>
      </c>
      <c r="K25">
        <f t="shared" si="7"/>
        <v>0</v>
      </c>
      <c r="L25" s="17">
        <f t="shared" si="7"/>
        <v>0</v>
      </c>
      <c r="M25" s="17">
        <f t="shared" si="7"/>
        <v>0</v>
      </c>
      <c r="N25" s="17">
        <f t="shared" si="7"/>
        <v>0</v>
      </c>
      <c r="O25" s="17">
        <f t="shared" si="7"/>
        <v>0</v>
      </c>
    </row>
    <row r="26" spans="1:15" x14ac:dyDescent="0.25">
      <c r="I26" s="35" t="s">
        <v>390</v>
      </c>
      <c r="J26" s="79" t="s">
        <v>393</v>
      </c>
      <c r="K26" s="35">
        <f t="shared" si="7"/>
        <v>0</v>
      </c>
      <c r="L26" s="80">
        <f t="shared" si="7"/>
        <v>0</v>
      </c>
      <c r="M26" s="80">
        <f t="shared" si="7"/>
        <v>0</v>
      </c>
      <c r="N26" s="80">
        <f t="shared" si="7"/>
        <v>0</v>
      </c>
      <c r="O26" s="80">
        <f t="shared" si="7"/>
        <v>0</v>
      </c>
    </row>
    <row r="27" spans="1:15" x14ac:dyDescent="0.25">
      <c r="A27" s="10" t="s">
        <v>49</v>
      </c>
      <c r="B27" s="10" t="s">
        <v>41</v>
      </c>
      <c r="C27">
        <v>1140</v>
      </c>
      <c r="D27">
        <v>1722</v>
      </c>
      <c r="E27">
        <v>1937</v>
      </c>
      <c r="F27">
        <v>2040</v>
      </c>
      <c r="G27">
        <v>5990</v>
      </c>
    </row>
    <row r="28" spans="1:15" x14ac:dyDescent="0.25">
      <c r="B28" s="10" t="s">
        <v>42</v>
      </c>
      <c r="C28">
        <v>745</v>
      </c>
      <c r="D28">
        <v>1121</v>
      </c>
      <c r="E28">
        <v>1594</v>
      </c>
      <c r="F28">
        <v>1673</v>
      </c>
      <c r="G28">
        <v>2952</v>
      </c>
      <c r="I28" t="s">
        <v>404</v>
      </c>
    </row>
    <row r="29" spans="1:15" x14ac:dyDescent="0.25">
      <c r="B29" s="10" t="s">
        <v>43</v>
      </c>
      <c r="C29">
        <v>166</v>
      </c>
      <c r="D29">
        <v>166</v>
      </c>
      <c r="E29">
        <v>209</v>
      </c>
      <c r="F29">
        <v>176</v>
      </c>
      <c r="G29">
        <v>219</v>
      </c>
      <c r="J29" s="10"/>
      <c r="K29" s="83">
        <v>2019</v>
      </c>
      <c r="L29" s="83">
        <v>2020</v>
      </c>
      <c r="M29" s="83">
        <v>2021</v>
      </c>
      <c r="N29" s="83">
        <v>2022</v>
      </c>
      <c r="O29" s="83">
        <v>2023</v>
      </c>
    </row>
    <row r="30" spans="1:15" x14ac:dyDescent="0.25">
      <c r="I30" t="s">
        <v>390</v>
      </c>
      <c r="J30" s="10" t="s">
        <v>391</v>
      </c>
      <c r="K30" s="17">
        <f>C31</f>
        <v>5978</v>
      </c>
      <c r="L30" s="17">
        <f t="shared" ref="L30:O32" si="8">D31</f>
        <v>7475</v>
      </c>
      <c r="M30" s="17">
        <f t="shared" si="8"/>
        <v>8041</v>
      </c>
      <c r="N30" s="17">
        <f t="shared" si="8"/>
        <v>8569</v>
      </c>
      <c r="O30" s="17">
        <f t="shared" si="8"/>
        <v>20565</v>
      </c>
    </row>
    <row r="31" spans="1:15" x14ac:dyDescent="0.25">
      <c r="A31" s="10" t="s">
        <v>51</v>
      </c>
      <c r="B31" s="10" t="s">
        <v>41</v>
      </c>
      <c r="C31">
        <v>5978</v>
      </c>
      <c r="D31">
        <v>7475</v>
      </c>
      <c r="E31">
        <v>8041</v>
      </c>
      <c r="F31">
        <v>8569</v>
      </c>
      <c r="G31">
        <v>20565</v>
      </c>
      <c r="I31" t="s">
        <v>390</v>
      </c>
      <c r="J31" s="10" t="s">
        <v>392</v>
      </c>
      <c r="K31" s="17">
        <f>C32</f>
        <v>4442</v>
      </c>
      <c r="L31" s="17">
        <f t="shared" si="8"/>
        <v>5260</v>
      </c>
      <c r="M31" s="17">
        <f t="shared" si="8"/>
        <v>6895</v>
      </c>
      <c r="N31" s="17">
        <f t="shared" si="8"/>
        <v>7394</v>
      </c>
      <c r="O31" s="17">
        <f t="shared" si="8"/>
        <v>10935</v>
      </c>
    </row>
    <row r="32" spans="1:15" x14ac:dyDescent="0.25">
      <c r="B32" s="10" t="s">
        <v>42</v>
      </c>
      <c r="C32">
        <v>4442</v>
      </c>
      <c r="D32">
        <v>5260</v>
      </c>
      <c r="E32">
        <v>6895</v>
      </c>
      <c r="F32">
        <v>7394</v>
      </c>
      <c r="G32">
        <v>10935</v>
      </c>
      <c r="I32" t="s">
        <v>390</v>
      </c>
      <c r="J32" s="10" t="s">
        <v>393</v>
      </c>
      <c r="K32" s="17">
        <f>C33</f>
        <v>1301</v>
      </c>
      <c r="L32" s="17">
        <f t="shared" si="8"/>
        <v>1201</v>
      </c>
      <c r="M32" s="17">
        <f t="shared" si="8"/>
        <v>1479</v>
      </c>
      <c r="N32" s="17">
        <f t="shared" si="8"/>
        <v>1388</v>
      </c>
      <c r="O32" s="17">
        <f t="shared" si="8"/>
        <v>1463</v>
      </c>
    </row>
    <row r="33" spans="1:7" x14ac:dyDescent="0.25">
      <c r="B33" s="10" t="s">
        <v>43</v>
      </c>
      <c r="C33">
        <v>1301</v>
      </c>
      <c r="D33">
        <v>1201</v>
      </c>
      <c r="E33">
        <v>1479</v>
      </c>
      <c r="F33">
        <v>1388</v>
      </c>
      <c r="G33">
        <v>1463</v>
      </c>
    </row>
    <row r="35" spans="1:7" x14ac:dyDescent="0.25">
      <c r="A35" s="10"/>
      <c r="B35" s="10" t="s">
        <v>41</v>
      </c>
      <c r="C35">
        <v>0</v>
      </c>
      <c r="D35">
        <v>0</v>
      </c>
      <c r="E35">
        <v>0</v>
      </c>
      <c r="F35">
        <v>0</v>
      </c>
      <c r="G35">
        <v>0</v>
      </c>
    </row>
    <row r="36" spans="1:7" x14ac:dyDescent="0.25">
      <c r="B36" s="10" t="s">
        <v>42</v>
      </c>
      <c r="C36">
        <v>0</v>
      </c>
      <c r="D36">
        <v>0</v>
      </c>
      <c r="E36">
        <v>0</v>
      </c>
      <c r="F36">
        <v>0</v>
      </c>
      <c r="G36">
        <v>0</v>
      </c>
    </row>
    <row r="37" spans="1:7" x14ac:dyDescent="0.25">
      <c r="B37" s="10" t="s">
        <v>43</v>
      </c>
      <c r="C37">
        <v>0</v>
      </c>
      <c r="D37">
        <v>0</v>
      </c>
      <c r="E37">
        <v>0</v>
      </c>
      <c r="F37">
        <v>0</v>
      </c>
      <c r="G37">
        <v>0</v>
      </c>
    </row>
    <row r="39" spans="1:7" x14ac:dyDescent="0.25">
      <c r="B39" s="10" t="s">
        <v>41</v>
      </c>
      <c r="C39">
        <v>0</v>
      </c>
      <c r="D39">
        <v>0</v>
      </c>
      <c r="E39">
        <v>0</v>
      </c>
      <c r="F39">
        <v>0</v>
      </c>
      <c r="G39">
        <v>0</v>
      </c>
    </row>
    <row r="40" spans="1:7" x14ac:dyDescent="0.25">
      <c r="B40" s="10" t="s">
        <v>42</v>
      </c>
      <c r="C40">
        <v>0</v>
      </c>
      <c r="D40">
        <v>0</v>
      </c>
      <c r="E40">
        <v>0</v>
      </c>
      <c r="F40">
        <v>0</v>
      </c>
      <c r="G40">
        <v>0</v>
      </c>
    </row>
    <row r="41" spans="1:7" x14ac:dyDescent="0.25">
      <c r="B41" s="10" t="s">
        <v>43</v>
      </c>
      <c r="C41">
        <v>0</v>
      </c>
      <c r="D41">
        <v>0</v>
      </c>
      <c r="E41">
        <v>0</v>
      </c>
      <c r="F41">
        <v>0</v>
      </c>
      <c r="G41">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B8793-BAA1-4513-B306-5F4AACB9B138}">
  <dimension ref="A1:L39"/>
  <sheetViews>
    <sheetView zoomScaleNormal="100" workbookViewId="0"/>
  </sheetViews>
  <sheetFormatPr defaultRowHeight="15" x14ac:dyDescent="0.25"/>
  <cols>
    <col min="1" max="1" width="27.7109375" bestFit="1" customWidth="1"/>
    <col min="2" max="7" width="9.140625" customWidth="1"/>
  </cols>
  <sheetData>
    <row r="1" spans="1:7" ht="23.25" x14ac:dyDescent="0.35">
      <c r="A1" s="56" t="s">
        <v>402</v>
      </c>
      <c r="B1" s="56"/>
      <c r="C1" s="56"/>
      <c r="D1" s="56"/>
      <c r="E1" s="56"/>
      <c r="F1" s="56"/>
      <c r="G1" s="52"/>
    </row>
    <row r="2" spans="1:7" ht="23.25" x14ac:dyDescent="0.35">
      <c r="A2" s="56" t="s">
        <v>405</v>
      </c>
      <c r="B2" s="56"/>
      <c r="C2" s="56"/>
      <c r="D2" s="56"/>
      <c r="E2" s="56"/>
      <c r="F2" s="56"/>
      <c r="G2" s="52"/>
    </row>
    <row r="3" spans="1:7" ht="23.25" x14ac:dyDescent="0.35">
      <c r="A3" s="56" t="s">
        <v>729</v>
      </c>
      <c r="B3" s="56"/>
      <c r="C3" s="56"/>
      <c r="D3" s="56"/>
      <c r="E3" s="56"/>
      <c r="F3" s="56"/>
      <c r="G3" s="52"/>
    </row>
    <row r="7" spans="1:7" x14ac:dyDescent="0.25">
      <c r="A7" s="65" t="s">
        <v>394</v>
      </c>
      <c r="B7" s="64" t="s">
        <v>400</v>
      </c>
      <c r="C7" s="64" t="s">
        <v>401</v>
      </c>
      <c r="D7" s="64" t="s">
        <v>615</v>
      </c>
      <c r="E7" s="64" t="s">
        <v>671</v>
      </c>
      <c r="F7" s="64" t="s">
        <v>728</v>
      </c>
    </row>
    <row r="8" spans="1:7" x14ac:dyDescent="0.25">
      <c r="A8" s="45" t="s">
        <v>292</v>
      </c>
      <c r="B8" s="14"/>
      <c r="C8" s="14"/>
      <c r="D8" s="14"/>
      <c r="E8" s="14"/>
      <c r="F8" s="14"/>
    </row>
    <row r="9" spans="1:7" x14ac:dyDescent="0.25">
      <c r="A9" s="46" t="s">
        <v>391</v>
      </c>
      <c r="B9" s="14">
        <v>0</v>
      </c>
      <c r="C9" s="14">
        <v>0</v>
      </c>
      <c r="D9" s="14">
        <v>0</v>
      </c>
      <c r="E9" s="14">
        <v>1</v>
      </c>
      <c r="F9" s="14">
        <v>2</v>
      </c>
    </row>
    <row r="10" spans="1:7" x14ac:dyDescent="0.25">
      <c r="A10" s="46" t="s">
        <v>392</v>
      </c>
      <c r="B10" s="14">
        <v>0</v>
      </c>
      <c r="C10" s="14">
        <v>0</v>
      </c>
      <c r="D10" s="14">
        <v>0</v>
      </c>
      <c r="E10" s="14">
        <v>1</v>
      </c>
      <c r="F10" s="14">
        <v>0</v>
      </c>
    </row>
    <row r="11" spans="1:7" x14ac:dyDescent="0.25">
      <c r="A11" s="46" t="s">
        <v>393</v>
      </c>
      <c r="B11" s="14">
        <v>0</v>
      </c>
      <c r="C11" s="14">
        <v>0</v>
      </c>
      <c r="D11" s="14">
        <v>0</v>
      </c>
      <c r="E11" s="14">
        <v>1</v>
      </c>
      <c r="F11" s="14">
        <v>0</v>
      </c>
    </row>
    <row r="12" spans="1:7" x14ac:dyDescent="0.25">
      <c r="A12" s="45" t="s">
        <v>296</v>
      </c>
      <c r="B12" s="14"/>
      <c r="C12" s="14"/>
      <c r="D12" s="14"/>
      <c r="E12" s="14"/>
      <c r="F12" s="14"/>
    </row>
    <row r="13" spans="1:7" x14ac:dyDescent="0.25">
      <c r="A13" s="46" t="s">
        <v>391</v>
      </c>
      <c r="B13" s="14">
        <v>54</v>
      </c>
      <c r="C13" s="14">
        <v>57</v>
      </c>
      <c r="D13" s="14">
        <v>34</v>
      </c>
      <c r="E13" s="14">
        <v>50</v>
      </c>
      <c r="F13" s="14">
        <v>330</v>
      </c>
    </row>
    <row r="14" spans="1:7" x14ac:dyDescent="0.25">
      <c r="A14" s="46" t="s">
        <v>392</v>
      </c>
      <c r="B14" s="14">
        <v>23</v>
      </c>
      <c r="C14" s="14">
        <v>23</v>
      </c>
      <c r="D14" s="14">
        <v>16</v>
      </c>
      <c r="E14" s="14">
        <v>30</v>
      </c>
      <c r="F14" s="14">
        <v>44</v>
      </c>
    </row>
    <row r="15" spans="1:7" x14ac:dyDescent="0.25">
      <c r="A15" s="46" t="s">
        <v>393</v>
      </c>
      <c r="B15" s="14">
        <v>9</v>
      </c>
      <c r="C15" s="14">
        <v>10</v>
      </c>
      <c r="D15" s="14">
        <v>7</v>
      </c>
      <c r="E15" s="14">
        <v>14</v>
      </c>
      <c r="F15" s="14">
        <v>21</v>
      </c>
    </row>
    <row r="16" spans="1:7" x14ac:dyDescent="0.25">
      <c r="A16" s="45" t="s">
        <v>297</v>
      </c>
      <c r="B16" s="14"/>
      <c r="C16" s="14"/>
      <c r="D16" s="14"/>
      <c r="E16" s="14"/>
      <c r="F16" s="14"/>
    </row>
    <row r="17" spans="1:6" x14ac:dyDescent="0.25">
      <c r="A17" s="46" t="s">
        <v>391</v>
      </c>
      <c r="B17" s="14">
        <v>84</v>
      </c>
      <c r="C17" s="14">
        <v>100</v>
      </c>
      <c r="D17" s="14">
        <v>91</v>
      </c>
      <c r="E17" s="14">
        <v>99</v>
      </c>
      <c r="F17" s="14">
        <v>508</v>
      </c>
    </row>
    <row r="18" spans="1:6" x14ac:dyDescent="0.25">
      <c r="A18" s="46" t="s">
        <v>392</v>
      </c>
      <c r="B18" s="14">
        <v>37</v>
      </c>
      <c r="C18" s="14">
        <v>34</v>
      </c>
      <c r="D18" s="14">
        <v>42</v>
      </c>
      <c r="E18" s="14">
        <v>49</v>
      </c>
      <c r="F18" s="14">
        <v>88</v>
      </c>
    </row>
    <row r="19" spans="1:6" x14ac:dyDescent="0.25">
      <c r="A19" s="46" t="s">
        <v>393</v>
      </c>
      <c r="B19" s="14">
        <v>19</v>
      </c>
      <c r="C19" s="14">
        <v>19</v>
      </c>
      <c r="D19" s="14">
        <v>14</v>
      </c>
      <c r="E19" s="14">
        <v>21</v>
      </c>
      <c r="F19" s="14">
        <v>25</v>
      </c>
    </row>
    <row r="20" spans="1:6" x14ac:dyDescent="0.25">
      <c r="A20" s="45" t="s">
        <v>298</v>
      </c>
      <c r="B20" s="14"/>
      <c r="C20" s="14"/>
      <c r="D20" s="14"/>
      <c r="E20" s="14"/>
      <c r="F20" s="14"/>
    </row>
    <row r="21" spans="1:6" x14ac:dyDescent="0.25">
      <c r="A21" s="46" t="s">
        <v>391</v>
      </c>
      <c r="B21" s="14">
        <v>262</v>
      </c>
      <c r="C21" s="14">
        <v>279</v>
      </c>
      <c r="D21" s="14">
        <v>265</v>
      </c>
      <c r="E21" s="14">
        <v>224</v>
      </c>
      <c r="F21" s="14">
        <v>529</v>
      </c>
    </row>
    <row r="22" spans="1:6" x14ac:dyDescent="0.25">
      <c r="A22" s="46" t="s">
        <v>392</v>
      </c>
      <c r="B22" s="14">
        <v>153</v>
      </c>
      <c r="C22" s="14">
        <v>139</v>
      </c>
      <c r="D22" s="14">
        <v>187</v>
      </c>
      <c r="E22" s="14">
        <v>143</v>
      </c>
      <c r="F22" s="14">
        <v>188</v>
      </c>
    </row>
    <row r="23" spans="1:6" x14ac:dyDescent="0.25">
      <c r="A23" s="46" t="s">
        <v>393</v>
      </c>
      <c r="B23" s="14">
        <v>81</v>
      </c>
      <c r="C23" s="14">
        <v>77</v>
      </c>
      <c r="D23" s="14">
        <v>90</v>
      </c>
      <c r="E23" s="14">
        <v>64</v>
      </c>
      <c r="F23" s="14">
        <v>77</v>
      </c>
    </row>
    <row r="24" spans="1:6" x14ac:dyDescent="0.25">
      <c r="A24" s="45" t="s">
        <v>299</v>
      </c>
      <c r="B24" s="14"/>
      <c r="C24" s="14"/>
      <c r="D24" s="14"/>
      <c r="E24" s="14"/>
      <c r="F24" s="14"/>
    </row>
    <row r="25" spans="1:6" x14ac:dyDescent="0.25">
      <c r="A25" s="46" t="s">
        <v>391</v>
      </c>
      <c r="B25" s="14">
        <v>37</v>
      </c>
      <c r="C25" s="14">
        <v>42</v>
      </c>
      <c r="D25" s="14">
        <v>43</v>
      </c>
      <c r="E25" s="14">
        <v>46</v>
      </c>
      <c r="F25" s="14">
        <v>81</v>
      </c>
    </row>
    <row r="26" spans="1:6" x14ac:dyDescent="0.25">
      <c r="A26" s="46" t="s">
        <v>392</v>
      </c>
      <c r="B26" s="14">
        <v>24</v>
      </c>
      <c r="C26" s="14">
        <v>28</v>
      </c>
      <c r="D26" s="14">
        <v>29</v>
      </c>
      <c r="E26" s="14">
        <v>30</v>
      </c>
      <c r="F26" s="14">
        <v>35</v>
      </c>
    </row>
    <row r="27" spans="1:6" x14ac:dyDescent="0.25">
      <c r="A27" s="46" t="s">
        <v>393</v>
      </c>
      <c r="B27" s="14">
        <v>9</v>
      </c>
      <c r="C27" s="14">
        <v>12</v>
      </c>
      <c r="D27" s="14">
        <v>14</v>
      </c>
      <c r="E27" s="14">
        <v>12</v>
      </c>
      <c r="F27" s="14">
        <v>12</v>
      </c>
    </row>
    <row r="28" spans="1:6" x14ac:dyDescent="0.25">
      <c r="A28" s="45" t="s">
        <v>388</v>
      </c>
      <c r="B28" s="14"/>
      <c r="C28" s="14"/>
      <c r="D28" s="14"/>
      <c r="E28" s="14"/>
      <c r="F28" s="14"/>
    </row>
    <row r="29" spans="1:6" x14ac:dyDescent="0.25">
      <c r="A29" s="46" t="s">
        <v>391</v>
      </c>
      <c r="B29" s="14">
        <v>9</v>
      </c>
      <c r="C29" s="14">
        <v>7</v>
      </c>
      <c r="D29" s="14">
        <v>13</v>
      </c>
      <c r="E29" s="14">
        <v>15</v>
      </c>
      <c r="F29" s="14">
        <v>51</v>
      </c>
    </row>
    <row r="30" spans="1:6" x14ac:dyDescent="0.25">
      <c r="A30" s="46" t="s">
        <v>392</v>
      </c>
      <c r="B30" s="14">
        <v>3</v>
      </c>
      <c r="C30" s="14">
        <v>7</v>
      </c>
      <c r="D30" s="14">
        <v>6</v>
      </c>
      <c r="E30" s="14">
        <v>10</v>
      </c>
      <c r="F30" s="14">
        <v>5</v>
      </c>
    </row>
    <row r="31" spans="1:6" x14ac:dyDescent="0.25">
      <c r="A31" s="46" t="s">
        <v>393</v>
      </c>
      <c r="B31" s="14">
        <v>1</v>
      </c>
      <c r="C31" s="14">
        <v>2</v>
      </c>
      <c r="D31" s="14">
        <v>3</v>
      </c>
      <c r="E31" s="14">
        <v>4</v>
      </c>
      <c r="F31" s="14">
        <v>1</v>
      </c>
    </row>
    <row r="32" spans="1:6" x14ac:dyDescent="0.25">
      <c r="A32" s="45" t="s">
        <v>301</v>
      </c>
      <c r="B32" s="14"/>
      <c r="C32" s="14"/>
      <c r="D32" s="14"/>
      <c r="E32" s="14"/>
      <c r="F32" s="14"/>
    </row>
    <row r="33" spans="1:12" x14ac:dyDescent="0.25">
      <c r="A33" s="46" t="s">
        <v>391</v>
      </c>
      <c r="B33" s="14">
        <v>130</v>
      </c>
      <c r="C33" s="14">
        <v>143</v>
      </c>
      <c r="D33" s="14">
        <v>104</v>
      </c>
      <c r="E33" s="14">
        <v>127</v>
      </c>
      <c r="F33" s="14">
        <v>578</v>
      </c>
    </row>
    <row r="34" spans="1:12" x14ac:dyDescent="0.25">
      <c r="A34" s="46" t="s">
        <v>392</v>
      </c>
      <c r="B34" s="14">
        <v>70</v>
      </c>
      <c r="C34" s="14">
        <v>65</v>
      </c>
      <c r="D34" s="14">
        <v>59</v>
      </c>
      <c r="E34" s="14">
        <v>69</v>
      </c>
      <c r="F34" s="14">
        <v>110</v>
      </c>
    </row>
    <row r="35" spans="1:12" x14ac:dyDescent="0.25">
      <c r="A35" s="46" t="s">
        <v>393</v>
      </c>
      <c r="B35" s="14">
        <v>40</v>
      </c>
      <c r="C35" s="14">
        <v>29</v>
      </c>
      <c r="D35" s="14">
        <v>23</v>
      </c>
      <c r="E35" s="14">
        <v>28</v>
      </c>
      <c r="F35" s="14">
        <v>37</v>
      </c>
    </row>
    <row r="36" spans="1:12" x14ac:dyDescent="0.25">
      <c r="A36" s="45" t="s">
        <v>390</v>
      </c>
      <c r="B36" s="14"/>
      <c r="C36" s="14"/>
      <c r="D36" s="14"/>
      <c r="E36" s="14"/>
      <c r="F36" s="14"/>
    </row>
    <row r="37" spans="1:12" x14ac:dyDescent="0.25">
      <c r="A37" s="12" t="s">
        <v>391</v>
      </c>
      <c r="B37" s="15">
        <v>576</v>
      </c>
      <c r="C37" s="15">
        <v>628</v>
      </c>
      <c r="D37" s="15">
        <v>550</v>
      </c>
      <c r="E37" s="15">
        <v>562</v>
      </c>
      <c r="F37" s="15">
        <v>2079</v>
      </c>
      <c r="J37" s="59"/>
      <c r="K37" s="59"/>
      <c r="L37" s="59"/>
    </row>
    <row r="38" spans="1:12" x14ac:dyDescent="0.25">
      <c r="A38" s="12" t="s">
        <v>392</v>
      </c>
      <c r="B38" s="15">
        <v>310</v>
      </c>
      <c r="C38" s="15">
        <v>296</v>
      </c>
      <c r="D38" s="15">
        <v>339</v>
      </c>
      <c r="E38" s="15">
        <v>332</v>
      </c>
      <c r="F38" s="15">
        <v>470</v>
      </c>
      <c r="J38" s="59"/>
      <c r="K38" s="59"/>
      <c r="L38" s="59"/>
    </row>
    <row r="39" spans="1:12" x14ac:dyDescent="0.25">
      <c r="A39" s="12" t="s">
        <v>393</v>
      </c>
      <c r="B39" s="15">
        <v>159</v>
      </c>
      <c r="C39" s="15">
        <v>149</v>
      </c>
      <c r="D39" s="15">
        <v>151</v>
      </c>
      <c r="E39" s="15">
        <v>144</v>
      </c>
      <c r="F39" s="15">
        <v>173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3B1A4-FEA8-4A44-9BA3-AD569989C9DC}">
  <sheetPr>
    <tabColor rgb="FF0070C0"/>
  </sheetPr>
  <dimension ref="A1:P37"/>
  <sheetViews>
    <sheetView workbookViewId="0"/>
  </sheetViews>
  <sheetFormatPr defaultRowHeight="15" x14ac:dyDescent="0.25"/>
  <cols>
    <col min="9" max="9" width="25.7109375" bestFit="1" customWidth="1"/>
  </cols>
  <sheetData>
    <row r="1" spans="1:16" x14ac:dyDescent="0.25">
      <c r="A1" s="10" t="s">
        <v>29</v>
      </c>
      <c r="B1" s="10" t="s">
        <v>30</v>
      </c>
      <c r="C1" t="s">
        <v>31</v>
      </c>
      <c r="D1" t="s">
        <v>32</v>
      </c>
      <c r="E1" t="s">
        <v>33</v>
      </c>
      <c r="F1" t="s">
        <v>34</v>
      </c>
      <c r="G1" t="s">
        <v>35</v>
      </c>
      <c r="I1" t="s">
        <v>395</v>
      </c>
    </row>
    <row r="2" spans="1:16" x14ac:dyDescent="0.25">
      <c r="A2" s="10" t="s">
        <v>37</v>
      </c>
      <c r="B2" s="10" t="s">
        <v>38</v>
      </c>
      <c r="C2" t="s">
        <v>39</v>
      </c>
      <c r="D2" t="s">
        <v>39</v>
      </c>
      <c r="E2" t="s">
        <v>39</v>
      </c>
      <c r="F2" t="s">
        <v>39</v>
      </c>
      <c r="G2" t="s">
        <v>39</v>
      </c>
      <c r="I2" s="84" t="s">
        <v>394</v>
      </c>
      <c r="J2" s="86" t="s">
        <v>30</v>
      </c>
      <c r="K2" s="84">
        <v>2019</v>
      </c>
      <c r="L2" s="84">
        <v>2020</v>
      </c>
      <c r="M2" s="84">
        <v>2021</v>
      </c>
      <c r="N2" s="84">
        <v>2022</v>
      </c>
      <c r="O2" s="84">
        <v>2023</v>
      </c>
      <c r="P2" s="78"/>
    </row>
    <row r="3" spans="1:16" x14ac:dyDescent="0.25">
      <c r="A3" s="10" t="s">
        <v>40</v>
      </c>
      <c r="B3" s="10" t="s">
        <v>41</v>
      </c>
      <c r="C3">
        <v>0</v>
      </c>
      <c r="D3">
        <v>0</v>
      </c>
      <c r="E3">
        <v>0</v>
      </c>
      <c r="F3">
        <v>1</v>
      </c>
      <c r="G3">
        <v>2</v>
      </c>
      <c r="I3" s="40" t="s">
        <v>292</v>
      </c>
      <c r="J3" s="81" t="s">
        <v>391</v>
      </c>
      <c r="K3" s="82">
        <f t="shared" ref="K3:O5" si="0">C3</f>
        <v>0</v>
      </c>
      <c r="L3" s="82">
        <f t="shared" si="0"/>
        <v>0</v>
      </c>
      <c r="M3" s="82">
        <f t="shared" si="0"/>
        <v>0</v>
      </c>
      <c r="N3" s="82">
        <f t="shared" si="0"/>
        <v>1</v>
      </c>
      <c r="O3" s="82">
        <f t="shared" si="0"/>
        <v>2</v>
      </c>
      <c r="P3" s="17"/>
    </row>
    <row r="4" spans="1:16" x14ac:dyDescent="0.25">
      <c r="B4" s="10" t="s">
        <v>42</v>
      </c>
      <c r="C4">
        <v>0</v>
      </c>
      <c r="D4">
        <v>0</v>
      </c>
      <c r="E4">
        <v>0</v>
      </c>
      <c r="F4">
        <v>1</v>
      </c>
      <c r="G4">
        <v>0</v>
      </c>
      <c r="I4" t="s">
        <v>292</v>
      </c>
      <c r="J4" s="10" t="s">
        <v>392</v>
      </c>
      <c r="K4" s="17">
        <f t="shared" si="0"/>
        <v>0</v>
      </c>
      <c r="L4" s="17">
        <f t="shared" si="0"/>
        <v>0</v>
      </c>
      <c r="M4" s="17">
        <f t="shared" si="0"/>
        <v>0</v>
      </c>
      <c r="N4" s="17">
        <f t="shared" si="0"/>
        <v>1</v>
      </c>
      <c r="O4" s="17">
        <f t="shared" si="0"/>
        <v>0</v>
      </c>
      <c r="P4" s="17"/>
    </row>
    <row r="5" spans="1:16" x14ac:dyDescent="0.25">
      <c r="B5" s="10" t="s">
        <v>43</v>
      </c>
      <c r="C5">
        <v>0</v>
      </c>
      <c r="D5">
        <v>0</v>
      </c>
      <c r="E5">
        <v>0</v>
      </c>
      <c r="F5">
        <v>1</v>
      </c>
      <c r="G5">
        <v>0</v>
      </c>
      <c r="I5" s="35" t="s">
        <v>292</v>
      </c>
      <c r="J5" s="79" t="s">
        <v>393</v>
      </c>
      <c r="K5" s="80">
        <f t="shared" si="0"/>
        <v>0</v>
      </c>
      <c r="L5" s="80">
        <f t="shared" si="0"/>
        <v>0</v>
      </c>
      <c r="M5" s="80">
        <f t="shared" si="0"/>
        <v>0</v>
      </c>
      <c r="N5" s="80">
        <f t="shared" si="0"/>
        <v>1</v>
      </c>
      <c r="O5" s="80">
        <f t="shared" si="0"/>
        <v>0</v>
      </c>
      <c r="P5" s="17"/>
    </row>
    <row r="6" spans="1:16" x14ac:dyDescent="0.25">
      <c r="I6" s="81" t="s">
        <v>296</v>
      </c>
      <c r="J6" s="81" t="s">
        <v>391</v>
      </c>
      <c r="K6" s="82">
        <f t="shared" ref="K6:O8" si="1">C7</f>
        <v>54</v>
      </c>
      <c r="L6" s="82">
        <f t="shared" si="1"/>
        <v>57</v>
      </c>
      <c r="M6" s="82">
        <f t="shared" si="1"/>
        <v>34</v>
      </c>
      <c r="N6" s="82">
        <f t="shared" si="1"/>
        <v>50</v>
      </c>
      <c r="O6" s="82">
        <f t="shared" si="1"/>
        <v>330</v>
      </c>
      <c r="P6" s="17"/>
    </row>
    <row r="7" spans="1:16" x14ac:dyDescent="0.25">
      <c r="A7" s="10" t="s">
        <v>44</v>
      </c>
      <c r="B7" s="10" t="s">
        <v>41</v>
      </c>
      <c r="C7">
        <v>54</v>
      </c>
      <c r="D7">
        <v>57</v>
      </c>
      <c r="E7">
        <v>34</v>
      </c>
      <c r="F7">
        <v>50</v>
      </c>
      <c r="G7">
        <v>330</v>
      </c>
      <c r="I7" s="10" t="s">
        <v>296</v>
      </c>
      <c r="J7" s="10" t="s">
        <v>392</v>
      </c>
      <c r="K7" s="17">
        <f t="shared" si="1"/>
        <v>23</v>
      </c>
      <c r="L7" s="17">
        <f t="shared" si="1"/>
        <v>23</v>
      </c>
      <c r="M7" s="17">
        <f t="shared" si="1"/>
        <v>16</v>
      </c>
      <c r="N7" s="17">
        <f t="shared" si="1"/>
        <v>30</v>
      </c>
      <c r="O7" s="17">
        <f t="shared" si="1"/>
        <v>44</v>
      </c>
      <c r="P7" s="17"/>
    </row>
    <row r="8" spans="1:16" x14ac:dyDescent="0.25">
      <c r="B8" s="10" t="s">
        <v>42</v>
      </c>
      <c r="C8">
        <v>23</v>
      </c>
      <c r="D8">
        <v>23</v>
      </c>
      <c r="E8">
        <v>16</v>
      </c>
      <c r="F8">
        <v>30</v>
      </c>
      <c r="G8">
        <v>44</v>
      </c>
      <c r="I8" s="79" t="s">
        <v>296</v>
      </c>
      <c r="J8" s="79" t="s">
        <v>393</v>
      </c>
      <c r="K8" s="80">
        <f t="shared" si="1"/>
        <v>9</v>
      </c>
      <c r="L8" s="80">
        <f t="shared" si="1"/>
        <v>10</v>
      </c>
      <c r="M8" s="80">
        <f t="shared" si="1"/>
        <v>7</v>
      </c>
      <c r="N8" s="80">
        <f t="shared" si="1"/>
        <v>14</v>
      </c>
      <c r="O8" s="80">
        <f t="shared" si="1"/>
        <v>21</v>
      </c>
      <c r="P8" s="17"/>
    </row>
    <row r="9" spans="1:16" x14ac:dyDescent="0.25">
      <c r="B9" s="10" t="s">
        <v>43</v>
      </c>
      <c r="C9">
        <v>9</v>
      </c>
      <c r="D9">
        <v>10</v>
      </c>
      <c r="E9">
        <v>7</v>
      </c>
      <c r="F9">
        <v>14</v>
      </c>
      <c r="G9">
        <v>21</v>
      </c>
      <c r="I9" s="40" t="s">
        <v>297</v>
      </c>
      <c r="J9" s="81" t="s">
        <v>391</v>
      </c>
      <c r="K9" s="82">
        <f t="shared" ref="K9:O11" si="2">C11</f>
        <v>84</v>
      </c>
      <c r="L9" s="82">
        <f t="shared" si="2"/>
        <v>100</v>
      </c>
      <c r="M9" s="82">
        <f t="shared" si="2"/>
        <v>91</v>
      </c>
      <c r="N9" s="82">
        <f t="shared" si="2"/>
        <v>99</v>
      </c>
      <c r="O9" s="82">
        <f t="shared" si="2"/>
        <v>508</v>
      </c>
      <c r="P9" s="17"/>
    </row>
    <row r="10" spans="1:16" x14ac:dyDescent="0.25">
      <c r="I10" t="s">
        <v>297</v>
      </c>
      <c r="J10" s="10" t="s">
        <v>392</v>
      </c>
      <c r="K10" s="17">
        <f t="shared" si="2"/>
        <v>37</v>
      </c>
      <c r="L10" s="17">
        <f t="shared" si="2"/>
        <v>34</v>
      </c>
      <c r="M10" s="17">
        <f t="shared" si="2"/>
        <v>42</v>
      </c>
      <c r="N10" s="17">
        <f t="shared" si="2"/>
        <v>49</v>
      </c>
      <c r="O10" s="17">
        <f t="shared" si="2"/>
        <v>88</v>
      </c>
      <c r="P10" s="17"/>
    </row>
    <row r="11" spans="1:16" x14ac:dyDescent="0.25">
      <c r="A11" s="10" t="s">
        <v>45</v>
      </c>
      <c r="B11" s="10" t="s">
        <v>41</v>
      </c>
      <c r="C11">
        <v>84</v>
      </c>
      <c r="D11">
        <v>100</v>
      </c>
      <c r="E11">
        <v>91</v>
      </c>
      <c r="F11">
        <v>99</v>
      </c>
      <c r="G11">
        <v>508</v>
      </c>
      <c r="I11" s="35" t="s">
        <v>297</v>
      </c>
      <c r="J11" s="79" t="s">
        <v>393</v>
      </c>
      <c r="K11" s="80">
        <f t="shared" si="2"/>
        <v>19</v>
      </c>
      <c r="L11" s="80">
        <f t="shared" si="2"/>
        <v>19</v>
      </c>
      <c r="M11" s="80">
        <f t="shared" si="2"/>
        <v>14</v>
      </c>
      <c r="N11" s="80">
        <f t="shared" si="2"/>
        <v>21</v>
      </c>
      <c r="O11" s="80">
        <f t="shared" si="2"/>
        <v>25</v>
      </c>
      <c r="P11" s="17"/>
    </row>
    <row r="12" spans="1:16" x14ac:dyDescent="0.25">
      <c r="B12" s="10" t="s">
        <v>42</v>
      </c>
      <c r="C12">
        <v>37</v>
      </c>
      <c r="D12">
        <v>34</v>
      </c>
      <c r="E12">
        <v>42</v>
      </c>
      <c r="F12">
        <v>49</v>
      </c>
      <c r="G12">
        <v>88</v>
      </c>
      <c r="I12" s="40" t="s">
        <v>298</v>
      </c>
      <c r="J12" s="81" t="s">
        <v>391</v>
      </c>
      <c r="K12" s="82">
        <f t="shared" ref="K12:O14" si="3">C15</f>
        <v>262</v>
      </c>
      <c r="L12" s="82">
        <f t="shared" si="3"/>
        <v>279</v>
      </c>
      <c r="M12" s="82">
        <f t="shared" si="3"/>
        <v>265</v>
      </c>
      <c r="N12" s="82">
        <f t="shared" si="3"/>
        <v>224</v>
      </c>
      <c r="O12" s="82">
        <f t="shared" si="3"/>
        <v>529</v>
      </c>
      <c r="P12" s="17"/>
    </row>
    <row r="13" spans="1:16" x14ac:dyDescent="0.25">
      <c r="B13" s="10" t="s">
        <v>43</v>
      </c>
      <c r="C13">
        <v>19</v>
      </c>
      <c r="D13">
        <v>19</v>
      </c>
      <c r="E13">
        <v>14</v>
      </c>
      <c r="F13">
        <v>21</v>
      </c>
      <c r="G13">
        <v>25</v>
      </c>
      <c r="I13" t="s">
        <v>298</v>
      </c>
      <c r="J13" s="10" t="s">
        <v>392</v>
      </c>
      <c r="K13" s="17">
        <f t="shared" si="3"/>
        <v>153</v>
      </c>
      <c r="L13" s="17">
        <f t="shared" si="3"/>
        <v>139</v>
      </c>
      <c r="M13" s="17">
        <f t="shared" si="3"/>
        <v>187</v>
      </c>
      <c r="N13" s="17">
        <f t="shared" si="3"/>
        <v>143</v>
      </c>
      <c r="O13" s="17">
        <f t="shared" si="3"/>
        <v>188</v>
      </c>
      <c r="P13" s="17"/>
    </row>
    <row r="14" spans="1:16" x14ac:dyDescent="0.25">
      <c r="I14" s="35" t="s">
        <v>298</v>
      </c>
      <c r="J14" s="79" t="s">
        <v>393</v>
      </c>
      <c r="K14" s="80">
        <f t="shared" si="3"/>
        <v>81</v>
      </c>
      <c r="L14" s="80">
        <f t="shared" si="3"/>
        <v>77</v>
      </c>
      <c r="M14" s="80">
        <f t="shared" si="3"/>
        <v>90</v>
      </c>
      <c r="N14" s="80">
        <f t="shared" si="3"/>
        <v>64</v>
      </c>
      <c r="O14" s="80">
        <f t="shared" si="3"/>
        <v>77</v>
      </c>
      <c r="P14" s="17"/>
    </row>
    <row r="15" spans="1:16" x14ac:dyDescent="0.25">
      <c r="A15" s="10" t="s">
        <v>46</v>
      </c>
      <c r="B15" s="10" t="s">
        <v>41</v>
      </c>
      <c r="C15">
        <v>262</v>
      </c>
      <c r="D15">
        <v>279</v>
      </c>
      <c r="E15">
        <v>265</v>
      </c>
      <c r="F15">
        <v>224</v>
      </c>
      <c r="G15">
        <v>529</v>
      </c>
      <c r="I15" s="81" t="s">
        <v>299</v>
      </c>
      <c r="J15" s="81" t="s">
        <v>391</v>
      </c>
      <c r="K15" s="82">
        <f t="shared" ref="K15:O17" si="4">C19</f>
        <v>37</v>
      </c>
      <c r="L15" s="82">
        <f t="shared" si="4"/>
        <v>42</v>
      </c>
      <c r="M15" s="82">
        <f t="shared" si="4"/>
        <v>43</v>
      </c>
      <c r="N15" s="82">
        <f t="shared" si="4"/>
        <v>46</v>
      </c>
      <c r="O15" s="82">
        <f t="shared" si="4"/>
        <v>81</v>
      </c>
      <c r="P15" s="17"/>
    </row>
    <row r="16" spans="1:16" x14ac:dyDescent="0.25">
      <c r="B16" s="10" t="s">
        <v>42</v>
      </c>
      <c r="C16">
        <v>153</v>
      </c>
      <c r="D16">
        <v>139</v>
      </c>
      <c r="E16">
        <v>187</v>
      </c>
      <c r="F16">
        <v>143</v>
      </c>
      <c r="G16">
        <v>188</v>
      </c>
      <c r="I16" s="10" t="s">
        <v>299</v>
      </c>
      <c r="J16" s="10" t="s">
        <v>392</v>
      </c>
      <c r="K16" s="17">
        <f t="shared" si="4"/>
        <v>24</v>
      </c>
      <c r="L16" s="17">
        <f t="shared" si="4"/>
        <v>28</v>
      </c>
      <c r="M16" s="17">
        <f t="shared" si="4"/>
        <v>29</v>
      </c>
      <c r="N16" s="17">
        <f t="shared" si="4"/>
        <v>30</v>
      </c>
      <c r="O16" s="17">
        <f t="shared" si="4"/>
        <v>35</v>
      </c>
      <c r="P16" s="17"/>
    </row>
    <row r="17" spans="1:16" x14ac:dyDescent="0.25">
      <c r="B17" s="10" t="s">
        <v>43</v>
      </c>
      <c r="C17">
        <v>81</v>
      </c>
      <c r="D17">
        <v>77</v>
      </c>
      <c r="E17">
        <v>90</v>
      </c>
      <c r="F17">
        <v>64</v>
      </c>
      <c r="G17">
        <v>77</v>
      </c>
      <c r="I17" s="79" t="s">
        <v>299</v>
      </c>
      <c r="J17" s="79" t="s">
        <v>393</v>
      </c>
      <c r="K17" s="80">
        <f t="shared" si="4"/>
        <v>9</v>
      </c>
      <c r="L17" s="80">
        <f t="shared" si="4"/>
        <v>12</v>
      </c>
      <c r="M17" s="80">
        <f t="shared" si="4"/>
        <v>14</v>
      </c>
      <c r="N17" s="80">
        <f t="shared" si="4"/>
        <v>12</v>
      </c>
      <c r="O17" s="80">
        <f t="shared" si="4"/>
        <v>12</v>
      </c>
      <c r="P17" s="17"/>
    </row>
    <row r="18" spans="1:16" x14ac:dyDescent="0.25">
      <c r="I18" s="40" t="s">
        <v>388</v>
      </c>
      <c r="J18" s="40" t="s">
        <v>391</v>
      </c>
      <c r="K18" s="82">
        <f t="shared" ref="K18:O20" si="5">C23</f>
        <v>9</v>
      </c>
      <c r="L18" s="82">
        <f t="shared" si="5"/>
        <v>7</v>
      </c>
      <c r="M18" s="82">
        <f t="shared" si="5"/>
        <v>13</v>
      </c>
      <c r="N18" s="82">
        <f t="shared" si="5"/>
        <v>15</v>
      </c>
      <c r="O18" s="82">
        <f t="shared" si="5"/>
        <v>51</v>
      </c>
      <c r="P18" s="17"/>
    </row>
    <row r="19" spans="1:16" x14ac:dyDescent="0.25">
      <c r="A19" s="10" t="s">
        <v>47</v>
      </c>
      <c r="B19" s="10" t="s">
        <v>41</v>
      </c>
      <c r="C19">
        <v>37</v>
      </c>
      <c r="D19">
        <v>42</v>
      </c>
      <c r="E19">
        <v>43</v>
      </c>
      <c r="F19">
        <v>46</v>
      </c>
      <c r="G19">
        <v>81</v>
      </c>
      <c r="I19" t="s">
        <v>388</v>
      </c>
      <c r="J19" t="s">
        <v>392</v>
      </c>
      <c r="K19" s="17">
        <f t="shared" si="5"/>
        <v>3</v>
      </c>
      <c r="L19" s="17">
        <f t="shared" si="5"/>
        <v>7</v>
      </c>
      <c r="M19" s="17">
        <f t="shared" si="5"/>
        <v>6</v>
      </c>
      <c r="N19" s="17">
        <f t="shared" si="5"/>
        <v>10</v>
      </c>
      <c r="O19" s="17">
        <f t="shared" si="5"/>
        <v>5</v>
      </c>
      <c r="P19" s="17"/>
    </row>
    <row r="20" spans="1:16" x14ac:dyDescent="0.25">
      <c r="B20" s="10" t="s">
        <v>42</v>
      </c>
      <c r="C20">
        <v>24</v>
      </c>
      <c r="D20">
        <v>28</v>
      </c>
      <c r="E20">
        <v>29</v>
      </c>
      <c r="F20">
        <v>30</v>
      </c>
      <c r="G20">
        <v>35</v>
      </c>
      <c r="I20" s="35" t="s">
        <v>388</v>
      </c>
      <c r="J20" s="35" t="s">
        <v>393</v>
      </c>
      <c r="K20" s="80">
        <f t="shared" si="5"/>
        <v>1</v>
      </c>
      <c r="L20" s="80">
        <f t="shared" si="5"/>
        <v>2</v>
      </c>
      <c r="M20" s="80">
        <f t="shared" si="5"/>
        <v>3</v>
      </c>
      <c r="N20" s="80">
        <f t="shared" si="5"/>
        <v>4</v>
      </c>
      <c r="O20" s="80">
        <f t="shared" si="5"/>
        <v>1</v>
      </c>
      <c r="P20" s="17"/>
    </row>
    <row r="21" spans="1:16" x14ac:dyDescent="0.25">
      <c r="B21" s="10" t="s">
        <v>43</v>
      </c>
      <c r="C21">
        <v>9</v>
      </c>
      <c r="D21">
        <v>12</v>
      </c>
      <c r="E21">
        <v>14</v>
      </c>
      <c r="F21">
        <v>12</v>
      </c>
      <c r="G21">
        <v>12</v>
      </c>
      <c r="I21" s="81" t="s">
        <v>301</v>
      </c>
      <c r="J21" s="81" t="s">
        <v>391</v>
      </c>
      <c r="K21" s="82">
        <f t="shared" ref="K21:O23" si="6">C27</f>
        <v>130</v>
      </c>
      <c r="L21" s="82">
        <f t="shared" si="6"/>
        <v>143</v>
      </c>
      <c r="M21" s="82">
        <f t="shared" si="6"/>
        <v>104</v>
      </c>
      <c r="N21" s="82">
        <f t="shared" si="6"/>
        <v>127</v>
      </c>
      <c r="O21" s="82">
        <f t="shared" si="6"/>
        <v>578</v>
      </c>
      <c r="P21" s="17"/>
    </row>
    <row r="22" spans="1:16" x14ac:dyDescent="0.25">
      <c r="I22" s="10" t="s">
        <v>301</v>
      </c>
      <c r="J22" s="10" t="s">
        <v>392</v>
      </c>
      <c r="K22" s="17">
        <f t="shared" si="6"/>
        <v>70</v>
      </c>
      <c r="L22" s="17">
        <f t="shared" si="6"/>
        <v>65</v>
      </c>
      <c r="M22" s="17">
        <f t="shared" si="6"/>
        <v>59</v>
      </c>
      <c r="N22" s="17">
        <f t="shared" si="6"/>
        <v>69</v>
      </c>
      <c r="O22" s="17">
        <f t="shared" si="6"/>
        <v>110</v>
      </c>
      <c r="P22" s="17"/>
    </row>
    <row r="23" spans="1:16" x14ac:dyDescent="0.25">
      <c r="A23" s="10" t="s">
        <v>48</v>
      </c>
      <c r="B23" s="10" t="s">
        <v>41</v>
      </c>
      <c r="C23">
        <v>9</v>
      </c>
      <c r="D23">
        <v>7</v>
      </c>
      <c r="E23">
        <v>13</v>
      </c>
      <c r="F23">
        <v>15</v>
      </c>
      <c r="G23">
        <v>51</v>
      </c>
      <c r="I23" s="79" t="s">
        <v>301</v>
      </c>
      <c r="J23" s="79" t="s">
        <v>393</v>
      </c>
      <c r="K23" s="17">
        <f t="shared" si="6"/>
        <v>40</v>
      </c>
      <c r="L23" s="17">
        <f t="shared" si="6"/>
        <v>29</v>
      </c>
      <c r="M23" s="17">
        <f t="shared" si="6"/>
        <v>23</v>
      </c>
      <c r="N23" s="17">
        <f t="shared" si="6"/>
        <v>28</v>
      </c>
      <c r="O23" s="17">
        <f t="shared" si="6"/>
        <v>37</v>
      </c>
      <c r="P23" s="17"/>
    </row>
    <row r="24" spans="1:16" x14ac:dyDescent="0.25">
      <c r="B24" s="10" t="s">
        <v>42</v>
      </c>
      <c r="C24">
        <v>3</v>
      </c>
      <c r="D24">
        <v>7</v>
      </c>
      <c r="E24">
        <v>6</v>
      </c>
      <c r="F24">
        <v>10</v>
      </c>
      <c r="G24">
        <v>5</v>
      </c>
      <c r="I24" s="40" t="s">
        <v>390</v>
      </c>
      <c r="J24" s="81" t="s">
        <v>391</v>
      </c>
      <c r="K24" s="82">
        <f>C31</f>
        <v>576</v>
      </c>
      <c r="L24" s="82">
        <f t="shared" ref="L24:O24" si="7">D31</f>
        <v>628</v>
      </c>
      <c r="M24" s="82">
        <f t="shared" si="7"/>
        <v>550</v>
      </c>
      <c r="N24" s="82">
        <f t="shared" si="7"/>
        <v>562</v>
      </c>
      <c r="O24" s="82">
        <f t="shared" si="7"/>
        <v>2079</v>
      </c>
      <c r="P24" s="17"/>
    </row>
    <row r="25" spans="1:16" x14ac:dyDescent="0.25">
      <c r="B25" s="10" t="s">
        <v>43</v>
      </c>
      <c r="C25">
        <v>1</v>
      </c>
      <c r="D25">
        <v>2</v>
      </c>
      <c r="E25">
        <v>3</v>
      </c>
      <c r="F25">
        <v>4</v>
      </c>
      <c r="G25">
        <v>1</v>
      </c>
      <c r="I25" t="s">
        <v>390</v>
      </c>
      <c r="J25" s="10" t="s">
        <v>392</v>
      </c>
      <c r="K25" s="17">
        <f t="shared" ref="K25:K26" si="8">C32</f>
        <v>310</v>
      </c>
      <c r="L25" s="17">
        <f t="shared" ref="L25:L26" si="9">D32</f>
        <v>296</v>
      </c>
      <c r="M25" s="17">
        <f t="shared" ref="M25:M26" si="10">E32</f>
        <v>339</v>
      </c>
      <c r="N25" s="17">
        <f t="shared" ref="N25:N26" si="11">F32</f>
        <v>332</v>
      </c>
      <c r="O25" s="17">
        <f t="shared" ref="O25:O26" si="12">G32</f>
        <v>470</v>
      </c>
      <c r="P25" s="17"/>
    </row>
    <row r="26" spans="1:16" x14ac:dyDescent="0.25">
      <c r="I26" s="35" t="s">
        <v>390</v>
      </c>
      <c r="J26" s="79" t="s">
        <v>393</v>
      </c>
      <c r="K26" s="80">
        <f t="shared" si="8"/>
        <v>159</v>
      </c>
      <c r="L26" s="80">
        <f t="shared" si="9"/>
        <v>149</v>
      </c>
      <c r="M26" s="80">
        <f t="shared" si="10"/>
        <v>151</v>
      </c>
      <c r="N26" s="80">
        <f t="shared" si="11"/>
        <v>144</v>
      </c>
      <c r="O26" s="80">
        <f t="shared" si="12"/>
        <v>173</v>
      </c>
      <c r="P26" s="17"/>
    </row>
    <row r="27" spans="1:16" x14ac:dyDescent="0.25">
      <c r="A27" s="10" t="s">
        <v>49</v>
      </c>
      <c r="B27" s="10" t="s">
        <v>41</v>
      </c>
      <c r="C27">
        <v>130</v>
      </c>
      <c r="D27">
        <v>143</v>
      </c>
      <c r="E27">
        <v>104</v>
      </c>
      <c r="F27">
        <v>127</v>
      </c>
      <c r="G27">
        <v>578</v>
      </c>
    </row>
    <row r="28" spans="1:16" x14ac:dyDescent="0.25">
      <c r="B28" s="10" t="s">
        <v>42</v>
      </c>
      <c r="C28">
        <v>70</v>
      </c>
      <c r="D28">
        <v>65</v>
      </c>
      <c r="E28">
        <v>59</v>
      </c>
      <c r="F28">
        <v>69</v>
      </c>
      <c r="G28">
        <v>110</v>
      </c>
      <c r="I28" t="s">
        <v>404</v>
      </c>
    </row>
    <row r="29" spans="1:16" x14ac:dyDescent="0.25">
      <c r="B29" s="10" t="s">
        <v>43</v>
      </c>
      <c r="C29">
        <v>40</v>
      </c>
      <c r="D29">
        <v>29</v>
      </c>
      <c r="E29">
        <v>23</v>
      </c>
      <c r="F29">
        <v>28</v>
      </c>
      <c r="G29">
        <v>37</v>
      </c>
      <c r="K29" s="84">
        <v>2019</v>
      </c>
      <c r="L29" s="84">
        <v>2020</v>
      </c>
      <c r="M29" s="84">
        <v>2021</v>
      </c>
      <c r="N29" s="84">
        <v>2022</v>
      </c>
      <c r="O29" s="84">
        <v>2023</v>
      </c>
    </row>
    <row r="30" spans="1:16" x14ac:dyDescent="0.25">
      <c r="I30" t="s">
        <v>390</v>
      </c>
      <c r="J30" s="10" t="s">
        <v>391</v>
      </c>
      <c r="K30" s="17">
        <f>K24</f>
        <v>576</v>
      </c>
      <c r="L30" s="17">
        <f t="shared" ref="L30:O30" si="13">L24</f>
        <v>628</v>
      </c>
      <c r="M30" s="17">
        <f t="shared" si="13"/>
        <v>550</v>
      </c>
      <c r="N30" s="17">
        <f t="shared" si="13"/>
        <v>562</v>
      </c>
      <c r="O30" s="17">
        <f t="shared" si="13"/>
        <v>2079</v>
      </c>
    </row>
    <row r="31" spans="1:16" x14ac:dyDescent="0.25">
      <c r="A31" s="10" t="s">
        <v>51</v>
      </c>
      <c r="B31" s="10" t="s">
        <v>41</v>
      </c>
      <c r="C31">
        <v>576</v>
      </c>
      <c r="D31">
        <v>628</v>
      </c>
      <c r="E31">
        <v>550</v>
      </c>
      <c r="F31">
        <v>562</v>
      </c>
      <c r="G31">
        <v>2079</v>
      </c>
      <c r="I31" t="s">
        <v>390</v>
      </c>
      <c r="J31" s="10" t="s">
        <v>392</v>
      </c>
      <c r="K31" s="17">
        <f t="shared" ref="K31:O31" si="14">K25</f>
        <v>310</v>
      </c>
      <c r="L31" s="17">
        <f t="shared" si="14"/>
        <v>296</v>
      </c>
      <c r="M31" s="17">
        <f t="shared" si="14"/>
        <v>339</v>
      </c>
      <c r="N31" s="17">
        <f t="shared" si="14"/>
        <v>332</v>
      </c>
      <c r="O31" s="17">
        <f t="shared" si="14"/>
        <v>470</v>
      </c>
    </row>
    <row r="32" spans="1:16" x14ac:dyDescent="0.25">
      <c r="B32" s="10" t="s">
        <v>42</v>
      </c>
      <c r="C32">
        <v>310</v>
      </c>
      <c r="D32">
        <v>296</v>
      </c>
      <c r="E32">
        <v>339</v>
      </c>
      <c r="F32">
        <v>332</v>
      </c>
      <c r="G32">
        <v>470</v>
      </c>
      <c r="I32" t="s">
        <v>390</v>
      </c>
      <c r="J32" s="10" t="s">
        <v>393</v>
      </c>
      <c r="K32" s="17">
        <f t="shared" ref="K32:O32" si="15">K26</f>
        <v>159</v>
      </c>
      <c r="L32" s="17">
        <f t="shared" si="15"/>
        <v>149</v>
      </c>
      <c r="M32" s="17">
        <f t="shared" si="15"/>
        <v>151</v>
      </c>
      <c r="N32" s="17">
        <f t="shared" si="15"/>
        <v>144</v>
      </c>
      <c r="O32" s="17">
        <f t="shared" si="15"/>
        <v>173</v>
      </c>
    </row>
    <row r="33" spans="1:7" x14ac:dyDescent="0.25">
      <c r="B33" s="10" t="s">
        <v>43</v>
      </c>
      <c r="C33">
        <v>159</v>
      </c>
      <c r="D33">
        <v>149</v>
      </c>
      <c r="E33">
        <v>151</v>
      </c>
      <c r="F33">
        <v>144</v>
      </c>
      <c r="G33">
        <v>173</v>
      </c>
    </row>
    <row r="35" spans="1:7" x14ac:dyDescent="0.25">
      <c r="A35" s="10"/>
      <c r="B35" s="10"/>
    </row>
    <row r="36" spans="1:7" x14ac:dyDescent="0.25">
      <c r="B36" s="10"/>
    </row>
    <row r="37" spans="1:7" x14ac:dyDescent="0.25">
      <c r="B37"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FA774-7106-4C68-9E36-4AEE6576451F}">
  <dimension ref="A1:K43"/>
  <sheetViews>
    <sheetView workbookViewId="0"/>
  </sheetViews>
  <sheetFormatPr defaultRowHeight="15" x14ac:dyDescent="0.25"/>
  <cols>
    <col min="1" max="1" width="27.7109375" bestFit="1" customWidth="1"/>
    <col min="2" max="7" width="9.140625" customWidth="1"/>
  </cols>
  <sheetData>
    <row r="1" spans="1:11" ht="23.25" customHeight="1" x14ac:dyDescent="0.35">
      <c r="A1" s="56" t="s">
        <v>402</v>
      </c>
      <c r="B1" s="56"/>
      <c r="C1" s="56"/>
      <c r="D1" s="56"/>
      <c r="E1" s="56"/>
      <c r="F1" s="56"/>
      <c r="G1" s="52"/>
    </row>
    <row r="2" spans="1:11" ht="23.25" x14ac:dyDescent="0.35">
      <c r="A2" s="56" t="s">
        <v>408</v>
      </c>
      <c r="B2" s="56"/>
      <c r="C2" s="56"/>
      <c r="D2" s="56"/>
      <c r="E2" s="56"/>
      <c r="F2" s="56"/>
      <c r="G2" s="52"/>
      <c r="I2" s="60" t="s">
        <v>409</v>
      </c>
      <c r="J2" s="60"/>
      <c r="K2" s="60"/>
    </row>
    <row r="3" spans="1:11" ht="23.25" x14ac:dyDescent="0.35">
      <c r="A3" s="56" t="s">
        <v>729</v>
      </c>
      <c r="B3" s="56"/>
      <c r="C3" s="56"/>
      <c r="D3" s="56"/>
      <c r="E3" s="56"/>
      <c r="F3" s="56"/>
      <c r="G3" s="52"/>
    </row>
    <row r="7" spans="1:11" x14ac:dyDescent="0.25">
      <c r="A7" s="65" t="s">
        <v>394</v>
      </c>
      <c r="B7" s="64" t="s">
        <v>400</v>
      </c>
      <c r="C7" s="64" t="s">
        <v>401</v>
      </c>
      <c r="D7" s="64" t="s">
        <v>615</v>
      </c>
      <c r="E7" s="85" t="s">
        <v>671</v>
      </c>
      <c r="F7" s="85" t="s">
        <v>728</v>
      </c>
    </row>
    <row r="8" spans="1:11" x14ac:dyDescent="0.25">
      <c r="A8" s="45" t="s">
        <v>292</v>
      </c>
      <c r="B8" s="11"/>
      <c r="C8" s="11"/>
      <c r="D8" s="11"/>
      <c r="E8" s="11"/>
      <c r="F8" s="11"/>
    </row>
    <row r="9" spans="1:11" x14ac:dyDescent="0.25">
      <c r="A9" s="46" t="s">
        <v>391</v>
      </c>
      <c r="B9" s="11">
        <v>72</v>
      </c>
      <c r="C9" s="11">
        <v>72</v>
      </c>
      <c r="D9" s="11">
        <v>41</v>
      </c>
      <c r="E9" s="11">
        <v>40</v>
      </c>
      <c r="F9" s="11">
        <v>36</v>
      </c>
    </row>
    <row r="10" spans="1:11" x14ac:dyDescent="0.25">
      <c r="A10" s="46" t="s">
        <v>392</v>
      </c>
      <c r="B10" s="11">
        <v>66</v>
      </c>
      <c r="C10" s="11">
        <v>65</v>
      </c>
      <c r="D10" s="11">
        <v>26</v>
      </c>
      <c r="E10" s="11">
        <v>23</v>
      </c>
      <c r="F10" s="11">
        <v>28</v>
      </c>
    </row>
    <row r="11" spans="1:11" x14ac:dyDescent="0.25">
      <c r="A11" s="46" t="s">
        <v>393</v>
      </c>
      <c r="B11" s="11">
        <v>23</v>
      </c>
      <c r="C11" s="11">
        <v>5</v>
      </c>
      <c r="D11" s="11">
        <v>9</v>
      </c>
      <c r="E11" s="11">
        <v>8</v>
      </c>
      <c r="F11" s="11">
        <v>5</v>
      </c>
    </row>
    <row r="12" spans="1:11" x14ac:dyDescent="0.25">
      <c r="A12" s="45" t="s">
        <v>296</v>
      </c>
      <c r="B12" s="11"/>
      <c r="C12" s="11"/>
      <c r="D12" s="11"/>
      <c r="E12" s="11"/>
      <c r="F12" s="11"/>
    </row>
    <row r="13" spans="1:11" x14ac:dyDescent="0.25">
      <c r="A13" s="46" t="s">
        <v>391</v>
      </c>
      <c r="B13" s="11">
        <v>162</v>
      </c>
      <c r="C13" s="11">
        <v>283</v>
      </c>
      <c r="D13" s="11">
        <v>387</v>
      </c>
      <c r="E13" s="11">
        <v>1757</v>
      </c>
      <c r="F13" s="11">
        <v>5457</v>
      </c>
    </row>
    <row r="14" spans="1:11" x14ac:dyDescent="0.25">
      <c r="A14" s="46" t="s">
        <v>392</v>
      </c>
      <c r="B14" s="11">
        <v>43</v>
      </c>
      <c r="C14" s="11">
        <v>71</v>
      </c>
      <c r="D14" s="11">
        <v>74</v>
      </c>
      <c r="E14" s="11">
        <v>297</v>
      </c>
      <c r="F14" s="11">
        <v>360</v>
      </c>
    </row>
    <row r="15" spans="1:11" x14ac:dyDescent="0.25">
      <c r="A15" s="46" t="s">
        <v>393</v>
      </c>
      <c r="B15" s="11">
        <v>30</v>
      </c>
      <c r="C15" s="11">
        <v>37</v>
      </c>
      <c r="D15" s="11">
        <v>33</v>
      </c>
      <c r="E15" s="11">
        <v>45</v>
      </c>
      <c r="F15" s="11">
        <v>66</v>
      </c>
    </row>
    <row r="16" spans="1:11" x14ac:dyDescent="0.25">
      <c r="A16" s="45" t="s">
        <v>297</v>
      </c>
      <c r="B16" s="11"/>
      <c r="C16" s="11"/>
      <c r="D16" s="11"/>
      <c r="E16" s="11"/>
      <c r="F16" s="11"/>
    </row>
    <row r="17" spans="1:6" x14ac:dyDescent="0.25">
      <c r="A17" s="46" t="s">
        <v>391</v>
      </c>
      <c r="B17" s="11">
        <v>665</v>
      </c>
      <c r="C17" s="49">
        <v>650</v>
      </c>
      <c r="D17" s="11">
        <v>1119</v>
      </c>
      <c r="E17" s="11">
        <v>3680</v>
      </c>
      <c r="F17" s="11">
        <v>7741</v>
      </c>
    </row>
    <row r="18" spans="1:6" x14ac:dyDescent="0.25">
      <c r="A18" s="46" t="s">
        <v>392</v>
      </c>
      <c r="B18" s="11">
        <v>218</v>
      </c>
      <c r="C18" s="49">
        <v>158</v>
      </c>
      <c r="D18" s="11">
        <v>200</v>
      </c>
      <c r="E18" s="11">
        <v>463</v>
      </c>
      <c r="F18" s="11">
        <v>779</v>
      </c>
    </row>
    <row r="19" spans="1:6" x14ac:dyDescent="0.25">
      <c r="A19" s="46" t="s">
        <v>393</v>
      </c>
      <c r="B19" s="11">
        <v>38</v>
      </c>
      <c r="C19" s="49">
        <v>22</v>
      </c>
      <c r="D19" s="11">
        <v>39</v>
      </c>
      <c r="E19" s="11">
        <v>79</v>
      </c>
      <c r="F19" s="11">
        <v>74</v>
      </c>
    </row>
    <row r="20" spans="1:6" x14ac:dyDescent="0.25">
      <c r="A20" s="45" t="s">
        <v>298</v>
      </c>
      <c r="B20" s="11"/>
      <c r="C20" s="11"/>
      <c r="D20" s="11"/>
      <c r="E20" s="11"/>
      <c r="F20" s="11"/>
    </row>
    <row r="21" spans="1:6" x14ac:dyDescent="0.25">
      <c r="A21" s="46" t="s">
        <v>391</v>
      </c>
      <c r="B21" s="11">
        <v>2279</v>
      </c>
      <c r="C21" s="11">
        <v>1981</v>
      </c>
      <c r="D21" s="11">
        <v>2962</v>
      </c>
      <c r="E21" s="11">
        <v>4841</v>
      </c>
      <c r="F21" s="11">
        <v>8143</v>
      </c>
    </row>
    <row r="22" spans="1:6" x14ac:dyDescent="0.25">
      <c r="A22" s="46" t="s">
        <v>392</v>
      </c>
      <c r="B22" s="11">
        <v>907</v>
      </c>
      <c r="C22" s="11">
        <v>705</v>
      </c>
      <c r="D22" s="11">
        <v>742</v>
      </c>
      <c r="E22" s="11">
        <v>1274</v>
      </c>
      <c r="F22" s="11">
        <v>2183</v>
      </c>
    </row>
    <row r="23" spans="1:6" x14ac:dyDescent="0.25">
      <c r="A23" s="46" t="s">
        <v>393</v>
      </c>
      <c r="B23" s="11">
        <v>235</v>
      </c>
      <c r="C23" s="11">
        <v>125</v>
      </c>
      <c r="D23" s="11">
        <v>228</v>
      </c>
      <c r="E23" s="11">
        <v>205</v>
      </c>
      <c r="F23" s="11">
        <v>183</v>
      </c>
    </row>
    <row r="24" spans="1:6" x14ac:dyDescent="0.25">
      <c r="A24" s="45" t="s">
        <v>299</v>
      </c>
      <c r="B24" s="11"/>
      <c r="C24" s="11"/>
      <c r="D24" s="11"/>
      <c r="E24" s="11"/>
      <c r="F24" s="11"/>
    </row>
    <row r="25" spans="1:6" x14ac:dyDescent="0.25">
      <c r="A25" s="46" t="s">
        <v>391</v>
      </c>
      <c r="B25" s="11">
        <v>130</v>
      </c>
      <c r="C25" s="11">
        <v>127</v>
      </c>
      <c r="D25" s="11">
        <v>179</v>
      </c>
      <c r="E25" s="11">
        <v>518</v>
      </c>
      <c r="F25" s="11">
        <v>1038</v>
      </c>
    </row>
    <row r="26" spans="1:6" x14ac:dyDescent="0.25">
      <c r="A26" s="46" t="s">
        <v>392</v>
      </c>
      <c r="B26" s="11">
        <v>45</v>
      </c>
      <c r="C26" s="11">
        <v>32</v>
      </c>
      <c r="D26" s="11">
        <v>37</v>
      </c>
      <c r="E26" s="11">
        <v>95</v>
      </c>
      <c r="F26" s="11">
        <v>158</v>
      </c>
    </row>
    <row r="27" spans="1:6" x14ac:dyDescent="0.25">
      <c r="A27" s="46" t="s">
        <v>393</v>
      </c>
      <c r="B27" s="11">
        <v>25</v>
      </c>
      <c r="C27" s="11">
        <v>16</v>
      </c>
      <c r="D27" s="11">
        <v>27</v>
      </c>
      <c r="E27" s="11">
        <v>29</v>
      </c>
      <c r="F27" s="11">
        <v>17</v>
      </c>
    </row>
    <row r="28" spans="1:6" x14ac:dyDescent="0.25">
      <c r="A28" s="45" t="s">
        <v>388</v>
      </c>
      <c r="B28" s="11"/>
      <c r="C28" s="11"/>
      <c r="D28" s="11"/>
      <c r="E28" s="11"/>
      <c r="F28" s="11"/>
    </row>
    <row r="29" spans="1:6" x14ac:dyDescent="0.25">
      <c r="A29" s="46" t="s">
        <v>391</v>
      </c>
      <c r="B29" s="11">
        <v>1</v>
      </c>
      <c r="C29" s="11">
        <v>76</v>
      </c>
      <c r="D29" s="11">
        <v>142</v>
      </c>
      <c r="E29" s="11">
        <v>212</v>
      </c>
      <c r="F29" s="11">
        <v>298</v>
      </c>
    </row>
    <row r="30" spans="1:6" x14ac:dyDescent="0.25">
      <c r="A30" s="46" t="s">
        <v>392</v>
      </c>
      <c r="B30" s="11">
        <v>1</v>
      </c>
      <c r="C30" s="11">
        <v>35</v>
      </c>
      <c r="D30" s="11">
        <v>62</v>
      </c>
      <c r="E30" s="11">
        <v>62</v>
      </c>
      <c r="F30" s="11">
        <v>104</v>
      </c>
    </row>
    <row r="31" spans="1:6" x14ac:dyDescent="0.25">
      <c r="A31" s="46" t="s">
        <v>393</v>
      </c>
      <c r="B31" s="11">
        <v>1</v>
      </c>
      <c r="C31" s="11">
        <v>3</v>
      </c>
      <c r="D31" s="11">
        <v>19</v>
      </c>
      <c r="E31" s="11">
        <v>15</v>
      </c>
      <c r="F31" s="11">
        <v>25</v>
      </c>
    </row>
    <row r="32" spans="1:6" x14ac:dyDescent="0.25">
      <c r="A32" s="45" t="s">
        <v>301</v>
      </c>
      <c r="B32" s="11"/>
      <c r="C32" s="11"/>
      <c r="D32" s="11"/>
      <c r="E32" s="11"/>
      <c r="F32" s="11"/>
    </row>
    <row r="33" spans="1:6" x14ac:dyDescent="0.25">
      <c r="A33" s="46" t="s">
        <v>391</v>
      </c>
      <c r="B33" s="11">
        <v>898</v>
      </c>
      <c r="C33" s="49">
        <v>1122</v>
      </c>
      <c r="D33" s="11">
        <v>1413</v>
      </c>
      <c r="E33" s="11">
        <v>3034</v>
      </c>
      <c r="F33" s="11">
        <v>7404</v>
      </c>
    </row>
    <row r="34" spans="1:6" x14ac:dyDescent="0.25">
      <c r="A34" s="46" t="s">
        <v>392</v>
      </c>
      <c r="B34" s="11">
        <v>303</v>
      </c>
      <c r="C34" s="49">
        <v>359</v>
      </c>
      <c r="D34" s="11">
        <v>221</v>
      </c>
      <c r="E34" s="11">
        <v>493</v>
      </c>
      <c r="F34" s="11">
        <v>753</v>
      </c>
    </row>
    <row r="35" spans="1:6" x14ac:dyDescent="0.25">
      <c r="A35" s="46" t="s">
        <v>393</v>
      </c>
      <c r="B35" s="11">
        <v>96</v>
      </c>
      <c r="C35" s="49">
        <v>90</v>
      </c>
      <c r="D35" s="11">
        <v>91</v>
      </c>
      <c r="E35" s="11">
        <v>81</v>
      </c>
      <c r="F35" s="11">
        <v>66</v>
      </c>
    </row>
    <row r="36" spans="1:6" x14ac:dyDescent="0.25">
      <c r="A36" s="45" t="s">
        <v>406</v>
      </c>
      <c r="B36" s="11"/>
      <c r="C36" s="11"/>
      <c r="D36" s="11"/>
      <c r="E36" s="11"/>
      <c r="F36" s="11"/>
    </row>
    <row r="37" spans="1:6" x14ac:dyDescent="0.25">
      <c r="A37" s="46" t="s">
        <v>391</v>
      </c>
      <c r="B37" s="11">
        <v>439</v>
      </c>
      <c r="C37" s="11">
        <v>547</v>
      </c>
      <c r="D37" s="11">
        <v>725</v>
      </c>
      <c r="E37" s="11">
        <v>518</v>
      </c>
      <c r="F37" s="11">
        <v>1179</v>
      </c>
    </row>
    <row r="38" spans="1:6" x14ac:dyDescent="0.25">
      <c r="A38" s="46" t="s">
        <v>392</v>
      </c>
      <c r="B38" s="11">
        <v>72</v>
      </c>
      <c r="C38" s="11">
        <v>100</v>
      </c>
      <c r="D38" s="11">
        <v>71</v>
      </c>
      <c r="E38" s="11">
        <v>46</v>
      </c>
      <c r="F38" s="11">
        <v>37</v>
      </c>
    </row>
    <row r="39" spans="1:6" x14ac:dyDescent="0.25">
      <c r="A39" s="46" t="s">
        <v>393</v>
      </c>
      <c r="B39" s="11">
        <v>0</v>
      </c>
      <c r="C39" s="11">
        <v>0</v>
      </c>
      <c r="D39" s="11">
        <v>0</v>
      </c>
      <c r="E39" s="11">
        <v>0</v>
      </c>
      <c r="F39" s="11">
        <v>0</v>
      </c>
    </row>
    <row r="40" spans="1:6" x14ac:dyDescent="0.25">
      <c r="A40" s="45" t="s">
        <v>407</v>
      </c>
      <c r="B40" s="11"/>
      <c r="C40" s="11"/>
      <c r="D40" s="11"/>
      <c r="E40" s="11"/>
      <c r="F40" s="11"/>
    </row>
    <row r="41" spans="1:6" x14ac:dyDescent="0.25">
      <c r="A41" s="46" t="s">
        <v>391</v>
      </c>
      <c r="B41" s="11">
        <v>4646</v>
      </c>
      <c r="C41" s="11">
        <v>4858</v>
      </c>
      <c r="D41" s="11">
        <v>6968</v>
      </c>
      <c r="E41" s="11">
        <v>14600</v>
      </c>
      <c r="F41" s="11">
        <v>31296</v>
      </c>
    </row>
    <row r="42" spans="1:6" x14ac:dyDescent="0.25">
      <c r="A42" s="46" t="s">
        <v>392</v>
      </c>
      <c r="B42" s="11">
        <v>1655</v>
      </c>
      <c r="C42" s="11">
        <v>1525</v>
      </c>
      <c r="D42" s="11">
        <v>1433</v>
      </c>
      <c r="E42" s="11">
        <v>2753</v>
      </c>
      <c r="F42" s="11">
        <v>4402</v>
      </c>
    </row>
    <row r="43" spans="1:6" x14ac:dyDescent="0.25">
      <c r="A43" s="46" t="s">
        <v>393</v>
      </c>
      <c r="B43" s="11">
        <v>448</v>
      </c>
      <c r="C43" s="11">
        <v>298</v>
      </c>
      <c r="D43" s="11">
        <v>446</v>
      </c>
      <c r="E43" s="11">
        <v>462</v>
      </c>
      <c r="F43" s="11">
        <v>436</v>
      </c>
    </row>
  </sheetData>
  <hyperlinks>
    <hyperlink ref="I2:K2" location="'Table of Contents'!A1" display="Click here to return to Table of Contents" xr:uid="{616B10B8-3A17-4360-81DE-C14EE9D26357}"/>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15B45-C972-451F-95C9-659002CC186B}">
  <sheetPr>
    <tabColor rgb="FF0070C0"/>
  </sheetPr>
  <dimension ref="A1:Q41"/>
  <sheetViews>
    <sheetView workbookViewId="0"/>
  </sheetViews>
  <sheetFormatPr defaultRowHeight="15" x14ac:dyDescent="0.25"/>
  <cols>
    <col min="9" max="9" width="25.7109375" bestFit="1" customWidth="1"/>
  </cols>
  <sheetData>
    <row r="1" spans="1:16" x14ac:dyDescent="0.25">
      <c r="A1" s="10" t="s">
        <v>29</v>
      </c>
      <c r="B1" s="10" t="s">
        <v>30</v>
      </c>
      <c r="C1" t="s">
        <v>31</v>
      </c>
      <c r="D1" t="s">
        <v>32</v>
      </c>
      <c r="E1" t="s">
        <v>33</v>
      </c>
      <c r="F1" t="s">
        <v>34</v>
      </c>
      <c r="G1" t="s">
        <v>35</v>
      </c>
      <c r="I1" t="s">
        <v>395</v>
      </c>
    </row>
    <row r="2" spans="1:16" x14ac:dyDescent="0.25">
      <c r="A2" s="10" t="s">
        <v>37</v>
      </c>
      <c r="B2" s="10" t="s">
        <v>38</v>
      </c>
      <c r="C2" t="s">
        <v>39</v>
      </c>
      <c r="D2" t="s">
        <v>39</v>
      </c>
      <c r="E2" t="s">
        <v>39</v>
      </c>
      <c r="F2" t="s">
        <v>39</v>
      </c>
      <c r="G2" t="s">
        <v>39</v>
      </c>
      <c r="I2" s="84" t="s">
        <v>394</v>
      </c>
      <c r="J2" s="86" t="s">
        <v>30</v>
      </c>
      <c r="K2" s="84">
        <v>2019</v>
      </c>
      <c r="L2" s="84">
        <v>2020</v>
      </c>
      <c r="M2" s="84">
        <v>2021</v>
      </c>
      <c r="N2" s="78">
        <v>2022</v>
      </c>
      <c r="O2" s="78">
        <v>2023</v>
      </c>
      <c r="P2" s="78"/>
    </row>
    <row r="3" spans="1:16" x14ac:dyDescent="0.25">
      <c r="A3" s="10">
        <v>0</v>
      </c>
      <c r="B3" s="10" t="s">
        <v>41</v>
      </c>
      <c r="C3">
        <v>72</v>
      </c>
      <c r="D3">
        <v>72</v>
      </c>
      <c r="E3">
        <v>41</v>
      </c>
      <c r="F3">
        <v>40</v>
      </c>
      <c r="G3">
        <v>36</v>
      </c>
      <c r="I3" s="40" t="s">
        <v>292</v>
      </c>
      <c r="J3" s="81" t="s">
        <v>391</v>
      </c>
      <c r="K3" s="82">
        <f t="shared" ref="K3:O5" si="0">C3</f>
        <v>72</v>
      </c>
      <c r="L3" s="82">
        <f t="shared" si="0"/>
        <v>72</v>
      </c>
      <c r="M3" s="82">
        <f t="shared" si="0"/>
        <v>41</v>
      </c>
      <c r="N3" s="82">
        <f t="shared" si="0"/>
        <v>40</v>
      </c>
      <c r="O3" s="82">
        <f t="shared" si="0"/>
        <v>36</v>
      </c>
      <c r="P3" s="17"/>
    </row>
    <row r="4" spans="1:16" x14ac:dyDescent="0.25">
      <c r="B4" s="10" t="s">
        <v>42</v>
      </c>
      <c r="C4">
        <v>66</v>
      </c>
      <c r="D4">
        <v>65</v>
      </c>
      <c r="E4">
        <v>26</v>
      </c>
      <c r="F4">
        <v>23</v>
      </c>
      <c r="G4">
        <v>28</v>
      </c>
      <c r="I4" t="s">
        <v>292</v>
      </c>
      <c r="J4" s="10" t="s">
        <v>392</v>
      </c>
      <c r="K4" s="17">
        <f t="shared" si="0"/>
        <v>66</v>
      </c>
      <c r="L4" s="17">
        <f t="shared" si="0"/>
        <v>65</v>
      </c>
      <c r="M4" s="17">
        <f t="shared" si="0"/>
        <v>26</v>
      </c>
      <c r="N4" s="17">
        <f t="shared" si="0"/>
        <v>23</v>
      </c>
      <c r="O4" s="17">
        <f t="shared" si="0"/>
        <v>28</v>
      </c>
      <c r="P4" s="17"/>
    </row>
    <row r="5" spans="1:16" x14ac:dyDescent="0.25">
      <c r="B5" s="10" t="s">
        <v>43</v>
      </c>
      <c r="C5">
        <v>23</v>
      </c>
      <c r="D5">
        <v>5</v>
      </c>
      <c r="E5">
        <v>9</v>
      </c>
      <c r="F5">
        <v>8</v>
      </c>
      <c r="G5">
        <v>5</v>
      </c>
      <c r="I5" s="35" t="s">
        <v>292</v>
      </c>
      <c r="J5" s="79" t="s">
        <v>393</v>
      </c>
      <c r="K5" s="80">
        <f t="shared" si="0"/>
        <v>23</v>
      </c>
      <c r="L5" s="80">
        <f t="shared" si="0"/>
        <v>5</v>
      </c>
      <c r="M5" s="80">
        <f t="shared" si="0"/>
        <v>9</v>
      </c>
      <c r="N5" s="80">
        <f t="shared" si="0"/>
        <v>8</v>
      </c>
      <c r="O5" s="80">
        <f t="shared" si="0"/>
        <v>5</v>
      </c>
      <c r="P5" s="17"/>
    </row>
    <row r="6" spans="1:16" x14ac:dyDescent="0.25">
      <c r="I6" s="81" t="s">
        <v>388</v>
      </c>
      <c r="J6" s="81" t="s">
        <v>391</v>
      </c>
      <c r="K6" s="82">
        <f t="shared" ref="K6:O8" si="1">C7</f>
        <v>1</v>
      </c>
      <c r="L6" s="82">
        <f t="shared" si="1"/>
        <v>76</v>
      </c>
      <c r="M6" s="82">
        <f t="shared" si="1"/>
        <v>142</v>
      </c>
      <c r="N6" s="82">
        <f t="shared" si="1"/>
        <v>212</v>
      </c>
      <c r="O6" s="82">
        <f t="shared" si="1"/>
        <v>298</v>
      </c>
      <c r="P6" s="17"/>
    </row>
    <row r="7" spans="1:16" x14ac:dyDescent="0.25">
      <c r="A7" s="10" t="s">
        <v>48</v>
      </c>
      <c r="B7" s="10" t="s">
        <v>41</v>
      </c>
      <c r="C7">
        <v>1</v>
      </c>
      <c r="D7">
        <v>76</v>
      </c>
      <c r="E7">
        <v>142</v>
      </c>
      <c r="F7">
        <v>212</v>
      </c>
      <c r="G7">
        <v>298</v>
      </c>
      <c r="I7" s="10" t="s">
        <v>388</v>
      </c>
      <c r="J7" s="10" t="s">
        <v>392</v>
      </c>
      <c r="K7" s="17">
        <f t="shared" si="1"/>
        <v>1</v>
      </c>
      <c r="L7" s="17">
        <f t="shared" si="1"/>
        <v>35</v>
      </c>
      <c r="M7" s="17">
        <f t="shared" si="1"/>
        <v>62</v>
      </c>
      <c r="N7" s="17">
        <f t="shared" si="1"/>
        <v>62</v>
      </c>
      <c r="O7" s="17">
        <f t="shared" si="1"/>
        <v>104</v>
      </c>
      <c r="P7" s="17"/>
    </row>
    <row r="8" spans="1:16" x14ac:dyDescent="0.25">
      <c r="B8" s="10" t="s">
        <v>42</v>
      </c>
      <c r="C8">
        <v>1</v>
      </c>
      <c r="D8">
        <v>35</v>
      </c>
      <c r="E8">
        <v>62</v>
      </c>
      <c r="F8">
        <v>62</v>
      </c>
      <c r="G8">
        <v>104</v>
      </c>
      <c r="I8" s="79" t="s">
        <v>388</v>
      </c>
      <c r="J8" s="79" t="s">
        <v>393</v>
      </c>
      <c r="K8" s="80">
        <f t="shared" si="1"/>
        <v>1</v>
      </c>
      <c r="L8" s="80">
        <f t="shared" si="1"/>
        <v>3</v>
      </c>
      <c r="M8" s="80">
        <f t="shared" si="1"/>
        <v>19</v>
      </c>
      <c r="N8" s="80">
        <f t="shared" si="1"/>
        <v>15</v>
      </c>
      <c r="O8" s="80">
        <f t="shared" si="1"/>
        <v>25</v>
      </c>
      <c r="P8" s="17"/>
    </row>
    <row r="9" spans="1:16" x14ac:dyDescent="0.25">
      <c r="B9" s="10" t="s">
        <v>43</v>
      </c>
      <c r="C9">
        <v>1</v>
      </c>
      <c r="D9">
        <v>3</v>
      </c>
      <c r="E9">
        <v>19</v>
      </c>
      <c r="F9">
        <v>15</v>
      </c>
      <c r="G9">
        <v>25</v>
      </c>
      <c r="I9" s="40" t="s">
        <v>296</v>
      </c>
      <c r="J9" s="81" t="s">
        <v>391</v>
      </c>
      <c r="K9" s="82">
        <f t="shared" ref="K9:O11" si="2">C11</f>
        <v>162</v>
      </c>
      <c r="L9" s="82">
        <f t="shared" si="2"/>
        <v>283</v>
      </c>
      <c r="M9" s="82">
        <f t="shared" si="2"/>
        <v>387</v>
      </c>
      <c r="N9" s="82">
        <f t="shared" si="2"/>
        <v>1757</v>
      </c>
      <c r="O9" s="82">
        <f t="shared" si="2"/>
        <v>5457</v>
      </c>
      <c r="P9" s="17"/>
    </row>
    <row r="10" spans="1:16" x14ac:dyDescent="0.25">
      <c r="I10" t="s">
        <v>296</v>
      </c>
      <c r="J10" s="10" t="s">
        <v>392</v>
      </c>
      <c r="K10" s="17">
        <f t="shared" si="2"/>
        <v>43</v>
      </c>
      <c r="L10" s="17">
        <f t="shared" si="2"/>
        <v>71</v>
      </c>
      <c r="M10" s="17">
        <f t="shared" si="2"/>
        <v>74</v>
      </c>
      <c r="N10" s="17">
        <f t="shared" si="2"/>
        <v>297</v>
      </c>
      <c r="O10" s="17">
        <f t="shared" si="2"/>
        <v>360</v>
      </c>
      <c r="P10" s="17"/>
    </row>
    <row r="11" spans="1:16" x14ac:dyDescent="0.25">
      <c r="A11" s="10" t="s">
        <v>44</v>
      </c>
      <c r="B11" s="10" t="s">
        <v>41</v>
      </c>
      <c r="C11">
        <v>162</v>
      </c>
      <c r="D11">
        <v>283</v>
      </c>
      <c r="E11">
        <v>387</v>
      </c>
      <c r="F11">
        <v>1757</v>
      </c>
      <c r="G11">
        <v>5457</v>
      </c>
      <c r="I11" s="35" t="s">
        <v>296</v>
      </c>
      <c r="J11" s="79" t="s">
        <v>393</v>
      </c>
      <c r="K11" s="80">
        <f t="shared" si="2"/>
        <v>30</v>
      </c>
      <c r="L11" s="80">
        <f t="shared" si="2"/>
        <v>37</v>
      </c>
      <c r="M11" s="80">
        <f t="shared" si="2"/>
        <v>33</v>
      </c>
      <c r="N11" s="80">
        <f t="shared" si="2"/>
        <v>45</v>
      </c>
      <c r="O11" s="80">
        <f t="shared" si="2"/>
        <v>66</v>
      </c>
      <c r="P11" s="17"/>
    </row>
    <row r="12" spans="1:16" x14ac:dyDescent="0.25">
      <c r="B12" s="10" t="s">
        <v>42</v>
      </c>
      <c r="C12">
        <v>43</v>
      </c>
      <c r="D12">
        <v>71</v>
      </c>
      <c r="E12">
        <v>74</v>
      </c>
      <c r="F12">
        <v>297</v>
      </c>
      <c r="G12">
        <v>360</v>
      </c>
      <c r="I12" s="40" t="s">
        <v>297</v>
      </c>
      <c r="J12" s="81" t="s">
        <v>391</v>
      </c>
      <c r="K12" s="82">
        <f t="shared" ref="K12:O14" si="3">C15</f>
        <v>665</v>
      </c>
      <c r="L12" s="82">
        <f t="shared" si="3"/>
        <v>650</v>
      </c>
      <c r="M12" s="82">
        <f t="shared" si="3"/>
        <v>1119</v>
      </c>
      <c r="N12" s="82">
        <f t="shared" si="3"/>
        <v>3680</v>
      </c>
      <c r="O12" s="82">
        <f t="shared" si="3"/>
        <v>7741</v>
      </c>
      <c r="P12" s="17"/>
    </row>
    <row r="13" spans="1:16" x14ac:dyDescent="0.25">
      <c r="B13" s="10" t="s">
        <v>43</v>
      </c>
      <c r="C13">
        <v>30</v>
      </c>
      <c r="D13">
        <v>37</v>
      </c>
      <c r="E13">
        <v>33</v>
      </c>
      <c r="F13">
        <v>45</v>
      </c>
      <c r="G13">
        <v>66</v>
      </c>
      <c r="I13" t="s">
        <v>297</v>
      </c>
      <c r="J13" s="10" t="s">
        <v>392</v>
      </c>
      <c r="K13" s="17">
        <f t="shared" si="3"/>
        <v>218</v>
      </c>
      <c r="L13" s="17">
        <f t="shared" si="3"/>
        <v>158</v>
      </c>
      <c r="M13" s="17">
        <f t="shared" si="3"/>
        <v>200</v>
      </c>
      <c r="N13" s="17">
        <f t="shared" si="3"/>
        <v>463</v>
      </c>
      <c r="O13" s="17">
        <f t="shared" si="3"/>
        <v>779</v>
      </c>
      <c r="P13" s="17"/>
    </row>
    <row r="14" spans="1:16" x14ac:dyDescent="0.25">
      <c r="I14" s="35" t="s">
        <v>297</v>
      </c>
      <c r="J14" s="79" t="s">
        <v>393</v>
      </c>
      <c r="K14" s="80">
        <f t="shared" si="3"/>
        <v>38</v>
      </c>
      <c r="L14" s="80">
        <f t="shared" si="3"/>
        <v>22</v>
      </c>
      <c r="M14" s="80">
        <f t="shared" si="3"/>
        <v>39</v>
      </c>
      <c r="N14" s="80">
        <f t="shared" si="3"/>
        <v>79</v>
      </c>
      <c r="O14" s="80">
        <f t="shared" si="3"/>
        <v>74</v>
      </c>
      <c r="P14" s="17"/>
    </row>
    <row r="15" spans="1:16" x14ac:dyDescent="0.25">
      <c r="A15" s="10" t="s">
        <v>45</v>
      </c>
      <c r="B15" s="10" t="s">
        <v>41</v>
      </c>
      <c r="C15">
        <v>665</v>
      </c>
      <c r="D15">
        <v>650</v>
      </c>
      <c r="E15">
        <v>1119</v>
      </c>
      <c r="F15">
        <v>3680</v>
      </c>
      <c r="G15">
        <v>7741</v>
      </c>
      <c r="I15" s="81" t="s">
        <v>298</v>
      </c>
      <c r="J15" s="81" t="s">
        <v>391</v>
      </c>
      <c r="K15" s="82">
        <f t="shared" ref="K15:O17" si="4">C19</f>
        <v>2279</v>
      </c>
      <c r="L15" s="82">
        <f t="shared" si="4"/>
        <v>1981</v>
      </c>
      <c r="M15" s="82">
        <f t="shared" si="4"/>
        <v>2962</v>
      </c>
      <c r="N15" s="82">
        <f t="shared" si="4"/>
        <v>4841</v>
      </c>
      <c r="O15" s="82">
        <f t="shared" si="4"/>
        <v>8143</v>
      </c>
      <c r="P15" s="17"/>
    </row>
    <row r="16" spans="1:16" x14ac:dyDescent="0.25">
      <c r="B16" s="10" t="s">
        <v>42</v>
      </c>
      <c r="C16">
        <v>218</v>
      </c>
      <c r="D16">
        <v>158</v>
      </c>
      <c r="E16">
        <v>200</v>
      </c>
      <c r="F16">
        <v>463</v>
      </c>
      <c r="G16">
        <v>779</v>
      </c>
      <c r="I16" s="10" t="s">
        <v>298</v>
      </c>
      <c r="J16" s="10" t="s">
        <v>392</v>
      </c>
      <c r="K16" s="17">
        <f t="shared" si="4"/>
        <v>907</v>
      </c>
      <c r="L16" s="17">
        <f t="shared" si="4"/>
        <v>705</v>
      </c>
      <c r="M16" s="17">
        <f t="shared" si="4"/>
        <v>742</v>
      </c>
      <c r="N16" s="17">
        <f t="shared" si="4"/>
        <v>1274</v>
      </c>
      <c r="O16" s="17">
        <f t="shared" si="4"/>
        <v>2183</v>
      </c>
      <c r="P16" s="17"/>
    </row>
    <row r="17" spans="1:17" x14ac:dyDescent="0.25">
      <c r="B17" s="10" t="s">
        <v>43</v>
      </c>
      <c r="C17">
        <v>38</v>
      </c>
      <c r="D17">
        <v>22</v>
      </c>
      <c r="E17">
        <v>39</v>
      </c>
      <c r="F17">
        <v>79</v>
      </c>
      <c r="G17">
        <v>74</v>
      </c>
      <c r="I17" s="79" t="s">
        <v>298</v>
      </c>
      <c r="J17" s="79" t="s">
        <v>393</v>
      </c>
      <c r="K17" s="80">
        <f t="shared" si="4"/>
        <v>235</v>
      </c>
      <c r="L17" s="80">
        <f t="shared" si="4"/>
        <v>125</v>
      </c>
      <c r="M17" s="80">
        <f t="shared" si="4"/>
        <v>228</v>
      </c>
      <c r="N17" s="80">
        <f t="shared" si="4"/>
        <v>205</v>
      </c>
      <c r="O17" s="80">
        <f t="shared" si="4"/>
        <v>183</v>
      </c>
      <c r="P17" s="17"/>
    </row>
    <row r="18" spans="1:17" x14ac:dyDescent="0.25">
      <c r="B18" s="10"/>
      <c r="I18" s="40" t="s">
        <v>299</v>
      </c>
      <c r="J18" s="40" t="s">
        <v>391</v>
      </c>
      <c r="K18" s="82">
        <f t="shared" ref="K18:O20" si="5">C23</f>
        <v>130</v>
      </c>
      <c r="L18" s="82">
        <f t="shared" si="5"/>
        <v>127</v>
      </c>
      <c r="M18" s="82">
        <f t="shared" si="5"/>
        <v>179</v>
      </c>
      <c r="N18" s="82">
        <f t="shared" si="5"/>
        <v>518</v>
      </c>
      <c r="O18" s="82">
        <f t="shared" si="5"/>
        <v>1038</v>
      </c>
      <c r="P18" s="17"/>
    </row>
    <row r="19" spans="1:17" x14ac:dyDescent="0.25">
      <c r="A19" s="10" t="s">
        <v>46</v>
      </c>
      <c r="B19" s="10" t="s">
        <v>41</v>
      </c>
      <c r="C19">
        <v>2279</v>
      </c>
      <c r="D19">
        <v>1981</v>
      </c>
      <c r="E19">
        <v>2962</v>
      </c>
      <c r="F19">
        <v>4841</v>
      </c>
      <c r="G19">
        <v>8143</v>
      </c>
      <c r="I19" t="s">
        <v>299</v>
      </c>
      <c r="J19" t="s">
        <v>392</v>
      </c>
      <c r="K19" s="17">
        <f t="shared" si="5"/>
        <v>45</v>
      </c>
      <c r="L19" s="17">
        <f t="shared" si="5"/>
        <v>32</v>
      </c>
      <c r="M19" s="17">
        <f t="shared" si="5"/>
        <v>37</v>
      </c>
      <c r="N19" s="17">
        <f t="shared" si="5"/>
        <v>95</v>
      </c>
      <c r="O19" s="17">
        <f t="shared" si="5"/>
        <v>158</v>
      </c>
      <c r="P19" s="17"/>
    </row>
    <row r="20" spans="1:17" x14ac:dyDescent="0.25">
      <c r="B20" s="10" t="s">
        <v>42</v>
      </c>
      <c r="C20">
        <v>907</v>
      </c>
      <c r="D20">
        <v>705</v>
      </c>
      <c r="E20">
        <v>742</v>
      </c>
      <c r="F20">
        <v>1274</v>
      </c>
      <c r="G20">
        <v>2183</v>
      </c>
      <c r="I20" s="35" t="s">
        <v>299</v>
      </c>
      <c r="J20" s="35" t="s">
        <v>393</v>
      </c>
      <c r="K20" s="80">
        <f t="shared" si="5"/>
        <v>25</v>
      </c>
      <c r="L20" s="80">
        <f t="shared" si="5"/>
        <v>16</v>
      </c>
      <c r="M20" s="80">
        <f t="shared" si="5"/>
        <v>27</v>
      </c>
      <c r="N20" s="80">
        <f t="shared" si="5"/>
        <v>29</v>
      </c>
      <c r="O20" s="80">
        <f t="shared" si="5"/>
        <v>17</v>
      </c>
      <c r="P20" s="17"/>
    </row>
    <row r="21" spans="1:17" x14ac:dyDescent="0.25">
      <c r="B21" s="10" t="s">
        <v>43</v>
      </c>
      <c r="C21">
        <v>235</v>
      </c>
      <c r="D21">
        <v>125</v>
      </c>
      <c r="E21">
        <v>228</v>
      </c>
      <c r="F21">
        <v>205</v>
      </c>
      <c r="G21">
        <v>183</v>
      </c>
      <c r="I21" s="81" t="s">
        <v>406</v>
      </c>
      <c r="J21" s="81" t="s">
        <v>391</v>
      </c>
      <c r="K21" s="82">
        <f t="shared" ref="K21:O23" si="6">C27</f>
        <v>439</v>
      </c>
      <c r="L21" s="82">
        <f t="shared" si="6"/>
        <v>547</v>
      </c>
      <c r="M21" s="82">
        <f t="shared" si="6"/>
        <v>725</v>
      </c>
      <c r="N21" s="82">
        <f t="shared" si="6"/>
        <v>518</v>
      </c>
      <c r="O21" s="82">
        <f t="shared" si="6"/>
        <v>1179</v>
      </c>
      <c r="P21" s="17"/>
    </row>
    <row r="22" spans="1:17" x14ac:dyDescent="0.25">
      <c r="I22" s="10" t="s">
        <v>406</v>
      </c>
      <c r="J22" s="10" t="s">
        <v>392</v>
      </c>
      <c r="K22" s="17">
        <f t="shared" si="6"/>
        <v>72</v>
      </c>
      <c r="L22" s="17">
        <f t="shared" si="6"/>
        <v>100</v>
      </c>
      <c r="M22" s="17">
        <f t="shared" si="6"/>
        <v>71</v>
      </c>
      <c r="N22" s="17">
        <f t="shared" si="6"/>
        <v>46</v>
      </c>
      <c r="O22" s="17">
        <f t="shared" si="6"/>
        <v>37</v>
      </c>
      <c r="P22" s="17"/>
    </row>
    <row r="23" spans="1:17" x14ac:dyDescent="0.25">
      <c r="A23" s="10" t="s">
        <v>47</v>
      </c>
      <c r="B23" s="10" t="s">
        <v>41</v>
      </c>
      <c r="C23">
        <v>130</v>
      </c>
      <c r="D23">
        <v>127</v>
      </c>
      <c r="E23">
        <v>179</v>
      </c>
      <c r="F23">
        <v>518</v>
      </c>
      <c r="G23">
        <v>1038</v>
      </c>
      <c r="I23" s="79" t="s">
        <v>406</v>
      </c>
      <c r="J23" s="79" t="s">
        <v>393</v>
      </c>
      <c r="K23" s="80">
        <f t="shared" si="6"/>
        <v>0</v>
      </c>
      <c r="L23" s="80">
        <f t="shared" si="6"/>
        <v>0</v>
      </c>
      <c r="M23" s="80">
        <f t="shared" si="6"/>
        <v>0</v>
      </c>
      <c r="N23" s="80">
        <f t="shared" si="6"/>
        <v>0</v>
      </c>
      <c r="O23" s="80">
        <f t="shared" si="6"/>
        <v>0</v>
      </c>
      <c r="P23" s="17"/>
    </row>
    <row r="24" spans="1:17" x14ac:dyDescent="0.25">
      <c r="B24" s="10" t="s">
        <v>42</v>
      </c>
      <c r="C24">
        <v>45</v>
      </c>
      <c r="D24">
        <v>32</v>
      </c>
      <c r="E24">
        <v>37</v>
      </c>
      <c r="F24">
        <v>95</v>
      </c>
      <c r="G24">
        <v>158</v>
      </c>
      <c r="I24" s="40" t="s">
        <v>301</v>
      </c>
      <c r="J24" s="81" t="s">
        <v>391</v>
      </c>
      <c r="K24" s="82">
        <f t="shared" ref="K24:O26" si="7">C31</f>
        <v>898</v>
      </c>
      <c r="L24" s="82">
        <f t="shared" si="7"/>
        <v>1122</v>
      </c>
      <c r="M24" s="82">
        <f t="shared" si="7"/>
        <v>1413</v>
      </c>
      <c r="N24" s="82">
        <f t="shared" si="7"/>
        <v>3034</v>
      </c>
      <c r="O24" s="82">
        <f t="shared" si="7"/>
        <v>7404</v>
      </c>
      <c r="P24" s="17"/>
    </row>
    <row r="25" spans="1:17" x14ac:dyDescent="0.25">
      <c r="B25" s="10" t="s">
        <v>43</v>
      </c>
      <c r="C25">
        <v>25</v>
      </c>
      <c r="D25">
        <v>16</v>
      </c>
      <c r="E25">
        <v>27</v>
      </c>
      <c r="F25">
        <v>29</v>
      </c>
      <c r="G25">
        <v>17</v>
      </c>
      <c r="I25" t="s">
        <v>301</v>
      </c>
      <c r="J25" s="10" t="s">
        <v>392</v>
      </c>
      <c r="K25" s="17">
        <f t="shared" si="7"/>
        <v>303</v>
      </c>
      <c r="L25" s="17">
        <f t="shared" si="7"/>
        <v>359</v>
      </c>
      <c r="M25" s="17">
        <f t="shared" si="7"/>
        <v>221</v>
      </c>
      <c r="N25" s="17">
        <f t="shared" si="7"/>
        <v>493</v>
      </c>
      <c r="O25" s="17">
        <f t="shared" si="7"/>
        <v>753</v>
      </c>
      <c r="P25" s="17"/>
    </row>
    <row r="26" spans="1:17" x14ac:dyDescent="0.25">
      <c r="I26" s="35" t="s">
        <v>301</v>
      </c>
      <c r="J26" s="79" t="s">
        <v>393</v>
      </c>
      <c r="K26" s="80">
        <f t="shared" si="7"/>
        <v>96</v>
      </c>
      <c r="L26" s="80">
        <f t="shared" si="7"/>
        <v>90</v>
      </c>
      <c r="M26" s="80">
        <f t="shared" si="7"/>
        <v>91</v>
      </c>
      <c r="N26" s="80">
        <f t="shared" si="7"/>
        <v>81</v>
      </c>
      <c r="O26" s="80">
        <f t="shared" si="7"/>
        <v>66</v>
      </c>
      <c r="P26" s="17"/>
    </row>
    <row r="27" spans="1:17" x14ac:dyDescent="0.25">
      <c r="A27" s="10" t="s">
        <v>52</v>
      </c>
      <c r="B27" s="10" t="s">
        <v>41</v>
      </c>
      <c r="C27">
        <v>439</v>
      </c>
      <c r="D27">
        <v>547</v>
      </c>
      <c r="E27">
        <v>725</v>
      </c>
      <c r="F27">
        <v>518</v>
      </c>
      <c r="G27">
        <v>1179</v>
      </c>
      <c r="I27" s="40" t="s">
        <v>407</v>
      </c>
      <c r="J27" s="81" t="s">
        <v>391</v>
      </c>
      <c r="K27" s="82">
        <f>C35</f>
        <v>4646</v>
      </c>
      <c r="L27" s="82">
        <f t="shared" ref="L27:O27" si="8">D35</f>
        <v>4858</v>
      </c>
      <c r="M27" s="82">
        <f t="shared" si="8"/>
        <v>6968</v>
      </c>
      <c r="N27" s="82">
        <f t="shared" si="8"/>
        <v>14600</v>
      </c>
      <c r="O27" s="82">
        <f t="shared" si="8"/>
        <v>31296</v>
      </c>
      <c r="P27" s="17"/>
    </row>
    <row r="28" spans="1:17" x14ac:dyDescent="0.25">
      <c r="B28" s="10" t="s">
        <v>42</v>
      </c>
      <c r="C28">
        <v>72</v>
      </c>
      <c r="D28">
        <v>100</v>
      </c>
      <c r="E28">
        <v>71</v>
      </c>
      <c r="F28">
        <v>46</v>
      </c>
      <c r="G28">
        <v>37</v>
      </c>
      <c r="I28" t="s">
        <v>407</v>
      </c>
      <c r="J28" s="10" t="s">
        <v>392</v>
      </c>
      <c r="K28" s="17">
        <f>C36</f>
        <v>1655</v>
      </c>
      <c r="L28" s="17">
        <f t="shared" ref="L28:O28" si="9">D36</f>
        <v>1525</v>
      </c>
      <c r="M28" s="17">
        <f t="shared" si="9"/>
        <v>1433</v>
      </c>
      <c r="N28" s="17">
        <f t="shared" si="9"/>
        <v>2753</v>
      </c>
      <c r="O28" s="17">
        <f t="shared" si="9"/>
        <v>4402</v>
      </c>
      <c r="P28" s="17"/>
    </row>
    <row r="29" spans="1:17" x14ac:dyDescent="0.25">
      <c r="B29" s="10" t="s">
        <v>43</v>
      </c>
      <c r="C29">
        <v>0</v>
      </c>
      <c r="D29">
        <v>0</v>
      </c>
      <c r="E29">
        <v>0</v>
      </c>
      <c r="F29">
        <v>0</v>
      </c>
      <c r="G29">
        <v>0</v>
      </c>
      <c r="I29" s="35" t="s">
        <v>407</v>
      </c>
      <c r="J29" s="79" t="s">
        <v>393</v>
      </c>
      <c r="K29" s="80">
        <f>C37</f>
        <v>448</v>
      </c>
      <c r="L29" s="80">
        <f t="shared" ref="L29:O29" si="10">D37</f>
        <v>298</v>
      </c>
      <c r="M29" s="80">
        <f t="shared" si="10"/>
        <v>446</v>
      </c>
      <c r="N29" s="80">
        <f t="shared" si="10"/>
        <v>462</v>
      </c>
      <c r="O29" s="80">
        <f t="shared" si="10"/>
        <v>436</v>
      </c>
      <c r="P29" s="17"/>
    </row>
    <row r="30" spans="1:17" x14ac:dyDescent="0.25">
      <c r="P30" s="17"/>
      <c r="Q30" s="17"/>
    </row>
    <row r="31" spans="1:17" x14ac:dyDescent="0.25">
      <c r="A31" s="10" t="s">
        <v>49</v>
      </c>
      <c r="B31" s="10" t="s">
        <v>41</v>
      </c>
      <c r="C31">
        <v>898</v>
      </c>
      <c r="D31">
        <v>1122</v>
      </c>
      <c r="E31">
        <v>1413</v>
      </c>
      <c r="F31">
        <v>3034</v>
      </c>
      <c r="G31">
        <v>7404</v>
      </c>
      <c r="I31" t="s">
        <v>404</v>
      </c>
      <c r="P31" s="17"/>
    </row>
    <row r="32" spans="1:17" x14ac:dyDescent="0.25">
      <c r="B32" s="10" t="s">
        <v>42</v>
      </c>
      <c r="C32">
        <v>303</v>
      </c>
      <c r="D32">
        <v>359</v>
      </c>
      <c r="E32">
        <v>221</v>
      </c>
      <c r="F32">
        <v>493</v>
      </c>
      <c r="G32">
        <v>753</v>
      </c>
      <c r="K32" s="84">
        <v>2019</v>
      </c>
      <c r="L32" s="84">
        <v>2020</v>
      </c>
      <c r="M32" s="84">
        <v>2021</v>
      </c>
      <c r="N32" s="84">
        <v>2022</v>
      </c>
      <c r="O32" s="84">
        <v>2023</v>
      </c>
      <c r="P32" s="17"/>
    </row>
    <row r="33" spans="1:15" x14ac:dyDescent="0.25">
      <c r="B33" s="10" t="s">
        <v>43</v>
      </c>
      <c r="C33">
        <v>96</v>
      </c>
      <c r="D33">
        <v>90</v>
      </c>
      <c r="E33">
        <v>91</v>
      </c>
      <c r="F33">
        <v>81</v>
      </c>
      <c r="G33">
        <v>66</v>
      </c>
      <c r="I33" t="s">
        <v>407</v>
      </c>
      <c r="J33" s="10" t="s">
        <v>391</v>
      </c>
      <c r="K33" s="17">
        <f>K27</f>
        <v>4646</v>
      </c>
      <c r="L33" s="17">
        <f t="shared" ref="L33:O33" si="11">L27</f>
        <v>4858</v>
      </c>
      <c r="M33" s="17">
        <f t="shared" si="11"/>
        <v>6968</v>
      </c>
      <c r="N33" s="17">
        <f t="shared" si="11"/>
        <v>14600</v>
      </c>
      <c r="O33" s="17">
        <f t="shared" si="11"/>
        <v>31296</v>
      </c>
    </row>
    <row r="34" spans="1:15" x14ac:dyDescent="0.25">
      <c r="I34" t="s">
        <v>407</v>
      </c>
      <c r="J34" s="10" t="s">
        <v>392</v>
      </c>
      <c r="K34" s="17">
        <f t="shared" ref="K34:O34" si="12">K28</f>
        <v>1655</v>
      </c>
      <c r="L34" s="17">
        <f t="shared" si="12"/>
        <v>1525</v>
      </c>
      <c r="M34" s="17">
        <f t="shared" si="12"/>
        <v>1433</v>
      </c>
      <c r="N34" s="17">
        <f t="shared" si="12"/>
        <v>2753</v>
      </c>
      <c r="O34" s="17">
        <f t="shared" si="12"/>
        <v>4402</v>
      </c>
    </row>
    <row r="35" spans="1:15" x14ac:dyDescent="0.25">
      <c r="A35" s="10" t="s">
        <v>51</v>
      </c>
      <c r="B35" s="10" t="s">
        <v>41</v>
      </c>
      <c r="C35">
        <v>4646</v>
      </c>
      <c r="D35">
        <v>4858</v>
      </c>
      <c r="E35">
        <v>6968</v>
      </c>
      <c r="F35">
        <v>14600</v>
      </c>
      <c r="G35">
        <v>31296</v>
      </c>
      <c r="I35" t="s">
        <v>407</v>
      </c>
      <c r="J35" s="10" t="s">
        <v>393</v>
      </c>
      <c r="K35" s="17">
        <f t="shared" ref="K35:O35" si="13">K29</f>
        <v>448</v>
      </c>
      <c r="L35" s="17">
        <f t="shared" si="13"/>
        <v>298</v>
      </c>
      <c r="M35" s="17">
        <f t="shared" si="13"/>
        <v>446</v>
      </c>
      <c r="N35" s="17">
        <f t="shared" si="13"/>
        <v>462</v>
      </c>
      <c r="O35" s="17">
        <f t="shared" si="13"/>
        <v>436</v>
      </c>
    </row>
    <row r="36" spans="1:15" x14ac:dyDescent="0.25">
      <c r="B36" s="10" t="s">
        <v>42</v>
      </c>
      <c r="C36">
        <v>1655</v>
      </c>
      <c r="D36">
        <v>1525</v>
      </c>
      <c r="E36">
        <v>1433</v>
      </c>
      <c r="F36">
        <v>2753</v>
      </c>
      <c r="G36">
        <v>4402</v>
      </c>
    </row>
    <row r="37" spans="1:15" x14ac:dyDescent="0.25">
      <c r="B37" s="10" t="s">
        <v>43</v>
      </c>
      <c r="C37">
        <v>448</v>
      </c>
      <c r="D37">
        <v>298</v>
      </c>
      <c r="E37">
        <v>446</v>
      </c>
      <c r="F37">
        <v>462</v>
      </c>
      <c r="G37">
        <v>436</v>
      </c>
    </row>
    <row r="39" spans="1:15" x14ac:dyDescent="0.25">
      <c r="A39" s="10"/>
      <c r="B39" s="10" t="s">
        <v>41</v>
      </c>
      <c r="C39">
        <v>0</v>
      </c>
      <c r="D39">
        <v>0</v>
      </c>
      <c r="E39">
        <v>0</v>
      </c>
      <c r="F39">
        <v>0</v>
      </c>
      <c r="G39">
        <v>0</v>
      </c>
    </row>
    <row r="40" spans="1:15" x14ac:dyDescent="0.25">
      <c r="B40" s="10" t="s">
        <v>42</v>
      </c>
      <c r="C40">
        <v>0</v>
      </c>
      <c r="D40">
        <v>0</v>
      </c>
      <c r="E40">
        <v>0</v>
      </c>
      <c r="F40">
        <v>0</v>
      </c>
      <c r="G40">
        <v>0</v>
      </c>
    </row>
    <row r="41" spans="1:15" x14ac:dyDescent="0.25">
      <c r="B41" s="10" t="s">
        <v>43</v>
      </c>
      <c r="C41">
        <v>0</v>
      </c>
      <c r="D41">
        <v>0</v>
      </c>
      <c r="E41">
        <v>0</v>
      </c>
      <c r="F41">
        <v>0</v>
      </c>
      <c r="G41">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s H p h V 2 h E l I y j A A A A 9 g A A A B I A H A B D b 2 5 m a W c v U G F j a 2 F n Z S 5 4 b W w g o h g A K K A U A A A A A A A A A A A A A A A A A A A A A A A A A A A A h Y + x D o I w F E V / h X S n h e p g y K M M r p K Y E I 1 r U y o 0 w s P Q Y v k 3 B z / J X x C j q J v j P f c M 9 9 6 v N 8 j G t g k u u r e m w 5 T E N C K B R t W V B q u U D O 4 Y r k g m Y C v V S V Y 6 m G S 0 y W j L l N T O n R P G v P f U L 2 j X V 4 x H U c w O + a Z Q t W 4 l + c j m v x w a t E 6 i 0 k T A / j V G c B p z T v m S 0 w j Y D C E 3 + B X 4 t P f Z / k B Y D 4 0 b e i 0 0 h r s C 2 B y B v T + I B 1 B L A w Q U A A I A C A C w e m F 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H p h V y i K R 7 g O A A A A E Q A A A B M A H A B G b 3 J t d W x h c y 9 T Z W N 0 a W 9 u M S 5 t I K I Y A C i g F A A A A A A A A A A A A A A A A A A A A A A A A A A A A C t O T S 7 J z M 9 T C I b Q h t Y A U E s B A i 0 A F A A C A A g A s H p h V 2 h E l I y j A A A A 9 g A A A B I A A A A A A A A A A A A A A A A A A A A A A E N v b m Z p Z y 9 Q Y W N r Y W d l L n h t b F B L A Q I t A B Q A A g A I A L B 6 Y V c P y u m r p A A A A O k A A A A T A A A A A A A A A A A A A A A A A O 8 A A A B b Q 2 9 u d G V u d F 9 U e X B l c 1 0 u e G 1 s U E s B A i 0 A F A A C A A g A s H p h 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P 3 c X i m w J 1 C u t N E p T j H T c o A A A A A A g A A A A A A A 2 Y A A M A A A A A Q A A A A 0 6 M u M M q t 0 a W M h A 7 w / z I c M A A A A A A E g A A A o A A A A B A A A A A k D k G C h 2 S C J q r X k x t 1 / y u m U A A A A L N k 0 s a + X X P h E v a 9 i a l / 0 M v l q A U D b d h I w G E F d F B a c Y 6 y 6 r o p V X M 2 6 8 i Q j h 2 Y I q 9 b 8 H A a N 6 7 E w w c Z h / K d G b V + h n Q K B y y E H R b R d I 7 E j J Q / I m T 3 F A A A A D e G 3 b z 2 t c a f y s W R d f A Z H j m a l n z x < / D a t a M a s h u p > 
</file>

<file path=customXml/itemProps1.xml><?xml version="1.0" encoding="utf-8"?>
<ds:datastoreItem xmlns:ds="http://schemas.openxmlformats.org/officeDocument/2006/customXml" ds:itemID="{58AD1990-3271-458C-8A57-88E91BBA81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Table of Contents</vt:lpstr>
      <vt:lpstr>AS Standard Test Scores</vt:lpstr>
      <vt:lpstr>Data1</vt:lpstr>
      <vt:lpstr>AS AAE Freshmen</vt:lpstr>
      <vt:lpstr>Data2</vt:lpstr>
      <vt:lpstr>AS AAE New Transfer</vt:lpstr>
      <vt:lpstr>Data3</vt:lpstr>
      <vt:lpstr>AS AAE Graduate</vt:lpstr>
      <vt:lpstr>Data4</vt:lpstr>
      <vt:lpstr>AS Annual Tuition</vt:lpstr>
      <vt:lpstr>Data5</vt:lpstr>
      <vt:lpstr>AS Required Fees</vt:lpstr>
      <vt:lpstr>Data6</vt:lpstr>
      <vt:lpstr>AS Tuition and Required Fees</vt:lpstr>
      <vt:lpstr>Data7</vt:lpstr>
      <vt:lpstr>AS Tuition Rate per Credit</vt:lpstr>
      <vt:lpstr>Data8</vt:lpstr>
      <vt:lpstr>AS Room and Board Rates</vt:lpstr>
      <vt:lpstr>AS Fin Aid Student Budget</vt:lpstr>
      <vt:lpstr>Data10</vt:lpstr>
      <vt:lpstr>AS Enrol All by Major &amp; Class</vt:lpstr>
      <vt:lpstr>Data11</vt:lpstr>
      <vt:lpstr>AS Enrol All by College &amp; Class</vt:lpstr>
      <vt:lpstr>Data12</vt:lpstr>
      <vt:lpstr>AS Enrol All College &amp; RaceEthn</vt:lpstr>
      <vt:lpstr>Data13</vt:lpstr>
      <vt:lpstr>AS Enroll All by Class &amp; RacEth</vt:lpstr>
      <vt:lpstr>Data14</vt:lpstr>
      <vt:lpstr>AS 1st Fresh by College &amp; Major</vt:lpstr>
      <vt:lpstr>Data15</vt:lpstr>
      <vt:lpstr>AS New Trans by College &amp; Class</vt:lpstr>
      <vt:lpstr>Data16</vt:lpstr>
      <vt:lpstr>AS Enroll by Class</vt:lpstr>
      <vt:lpstr>Data20</vt:lpstr>
      <vt:lpstr>AS Enroll by Res, Gend</vt:lpstr>
      <vt:lpstr>Data21</vt:lpstr>
      <vt:lpstr>AS Enroll by College &amp; Mrj</vt:lpstr>
      <vt:lpstr>Data22</vt:lpstr>
      <vt:lpstr>AS Enroll Under by College&amp;Mrj</vt:lpstr>
      <vt:lpstr>Data23</vt:lpstr>
      <vt:lpstr>AS Enroll Grad by College&amp;Mrj</vt:lpstr>
      <vt:lpstr>Data24</vt:lpstr>
      <vt:lpstr>AS Enrol All by Gender &amp; RacEth</vt:lpstr>
      <vt:lpstr>Data25</vt:lpstr>
      <vt:lpstr>AS Enroll Under by Gender&amp;RacEt</vt:lpstr>
      <vt:lpstr>Data26</vt:lpstr>
      <vt:lpstr>AS Grad Enrol by Gend &amp; RaceEth</vt:lpstr>
      <vt:lpstr>Data27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efpriebe</dc:creator>
  <cp:lastModifiedBy>Hailey Finch</cp:lastModifiedBy>
  <dcterms:created xsi:type="dcterms:W3CDTF">2020-11-04T19:35:21Z</dcterms:created>
  <dcterms:modified xsi:type="dcterms:W3CDTF">2024-03-15T20:03:18Z</dcterms:modified>
</cp:coreProperties>
</file>